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35" windowHeight="9300" tabRatio="740" activeTab="1"/>
  </bookViews>
  <sheets>
    <sheet name="nov1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<sst xmlns="http://schemas.openxmlformats.org/spreadsheetml/2006/main" count="281" uniqueCount="98">
  <si>
    <t>AICRP on Agrometeorology</t>
  </si>
  <si>
    <t>PART- I</t>
  </si>
  <si>
    <t xml:space="preserve">   I---&gt; 0700 Hours LMT = 0720 IST</t>
  </si>
  <si>
    <t>District : Bengaluru</t>
  </si>
  <si>
    <t xml:space="preserve">  II---&gt; 1400 Hours LMT = 1420 IST</t>
  </si>
  <si>
    <t>Long : 77°  34' E</t>
  </si>
  <si>
    <t xml:space="preserve">  Humidity</t>
  </si>
  <si>
    <t>Bright</t>
  </si>
  <si>
    <t xml:space="preserve">    Cloud</t>
  </si>
  <si>
    <t>Rainfall</t>
  </si>
  <si>
    <t>Pan</t>
  </si>
  <si>
    <t>Vap.   Pr.</t>
  </si>
  <si>
    <t>Rel. Hum.</t>
  </si>
  <si>
    <t>Speed</t>
  </si>
  <si>
    <t xml:space="preserve">  Direction</t>
  </si>
  <si>
    <t>SSH</t>
  </si>
  <si>
    <t xml:space="preserve">   Amount</t>
  </si>
  <si>
    <t>Evap.</t>
  </si>
  <si>
    <t>Air Temperature   °C</t>
  </si>
  <si>
    <t>PET (mm)</t>
  </si>
  <si>
    <t>Soil Temperature  °C</t>
  </si>
  <si>
    <t>Date</t>
  </si>
  <si>
    <t xml:space="preserve"> (mm)   Hg.</t>
  </si>
  <si>
    <t xml:space="preserve">    %</t>
  </si>
  <si>
    <t>(Km/day)</t>
  </si>
  <si>
    <t xml:space="preserve">   (Octas)</t>
  </si>
  <si>
    <t xml:space="preserve"> (mm)   </t>
  </si>
  <si>
    <t xml:space="preserve"> (mm) </t>
  </si>
  <si>
    <t>Max.</t>
  </si>
  <si>
    <t>Min.</t>
  </si>
  <si>
    <t>Dry</t>
  </si>
  <si>
    <t>Wet</t>
  </si>
  <si>
    <t>0700</t>
  </si>
  <si>
    <t>0830</t>
  </si>
  <si>
    <t>ea</t>
  </si>
  <si>
    <t>RL</t>
  </si>
  <si>
    <t>LMT</t>
  </si>
  <si>
    <t>IST</t>
  </si>
  <si>
    <t xml:space="preserve"> </t>
  </si>
  <si>
    <t>SVP</t>
  </si>
  <si>
    <t>AVP</t>
  </si>
  <si>
    <t>RH</t>
  </si>
  <si>
    <t>Mean</t>
  </si>
  <si>
    <t>SVP at</t>
  </si>
  <si>
    <t>бT4</t>
  </si>
  <si>
    <t>L</t>
  </si>
  <si>
    <t>∆/r</t>
  </si>
  <si>
    <t>N</t>
  </si>
  <si>
    <t>бT4(0.56-0.092(√ed))(0.1+0.9n/N)</t>
  </si>
  <si>
    <t>at Twet</t>
  </si>
  <si>
    <t>at Tdry</t>
  </si>
  <si>
    <t>I hour</t>
  </si>
  <si>
    <t>II hour</t>
  </si>
  <si>
    <t>T</t>
  </si>
  <si>
    <t>Tmean</t>
  </si>
  <si>
    <t>RA(1-r)(a+bn/N))*10/L</t>
  </si>
  <si>
    <t>U* at 2m</t>
  </si>
  <si>
    <t>Ea</t>
  </si>
  <si>
    <t>RA</t>
  </si>
  <si>
    <t>RTA</t>
  </si>
  <si>
    <t>..</t>
  </si>
  <si>
    <t>PART II</t>
  </si>
  <si>
    <t>University of Agricultural Sciences, GKVK, Bangalore-560 065</t>
  </si>
  <si>
    <t>Meteorological Observation at GKVK, Bangalore</t>
  </si>
  <si>
    <t>5 Cm</t>
  </si>
  <si>
    <t>10Cm</t>
  </si>
  <si>
    <t>15Cm</t>
  </si>
  <si>
    <t>Da</t>
  </si>
  <si>
    <t>te</t>
  </si>
  <si>
    <t>Mon.</t>
  </si>
  <si>
    <t xml:space="preserve"> mm   Hg.</t>
  </si>
  <si>
    <t>Km/day</t>
  </si>
  <si>
    <t>mm</t>
  </si>
  <si>
    <t>MEAN</t>
  </si>
  <si>
    <t>Lat     : 13°  05' N</t>
  </si>
  <si>
    <t>State     :  Karnataka</t>
  </si>
  <si>
    <t>Time of Obsertvation :</t>
  </si>
  <si>
    <t>Weekly Mean</t>
  </si>
  <si>
    <t>January</t>
  </si>
  <si>
    <t xml:space="preserve"> February</t>
  </si>
  <si>
    <t>March</t>
  </si>
  <si>
    <t>April</t>
  </si>
  <si>
    <t>May</t>
  </si>
  <si>
    <t>June</t>
  </si>
  <si>
    <t>July</t>
  </si>
  <si>
    <t>August</t>
  </si>
  <si>
    <t>September</t>
  </si>
  <si>
    <t>Mean Wind</t>
  </si>
  <si>
    <t>Month : November</t>
  </si>
  <si>
    <t>Alt.     : 924 m (amsl)</t>
  </si>
  <si>
    <t>Std.Week No:45 ( Nov. 5 -  Nov. 11) No. of Days : 7</t>
  </si>
  <si>
    <t>Std.Week No:46 ( Nov.12 - Nov.18) No. of Days: 7</t>
  </si>
  <si>
    <t>Std.Week No:47 ( Nov .19 - Nov. 25) No. of Days: 7</t>
  </si>
  <si>
    <t>Std.Week No:48 ( Nov. 26 - Dec.2) No. of Days: 7</t>
  </si>
  <si>
    <t>Note : Rainfall is in total</t>
  </si>
  <si>
    <t>Year     : 2019</t>
  </si>
  <si>
    <t>Year    : 2019</t>
  </si>
  <si>
    <t>corrected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</si>
</sst>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33" borderId="0" xfId="0" applyFont="1" applyFill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4" fontId="0" fillId="34" borderId="17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164" fontId="0" fillId="34" borderId="22" xfId="0" applyNumberFormat="1" applyFont="1" applyFill="1" applyBorder="1" applyAlignment="1">
      <alignment horizontal="center" vertical="center"/>
    </xf>
    <xf numFmtId="1" fontId="0" fillId="34" borderId="22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64" fontId="0" fillId="34" borderId="2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64" fontId="1" fillId="33" borderId="22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4" fontId="43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401"/>
  <sheetViews>
    <sheetView zoomScale="130" zoomScaleNormal="130" zoomScalePageLayoutView="0" workbookViewId="0" topLeftCell="A1">
      <selection activeCell="P7" sqref="P7:R41"/>
    </sheetView>
  </sheetViews>
  <sheetFormatPr defaultColWidth="6.140625" defaultRowHeight="12.75"/>
  <cols>
    <col min="1" max="1" width="6.140625" style="6" customWidth="1"/>
    <col min="2" max="20" width="6.140625" style="7" customWidth="1"/>
    <col min="21" max="21" width="6.140625" style="6" customWidth="1"/>
    <col min="22" max="41" width="6.140625" style="7" customWidth="1"/>
    <col min="42" max="42" width="6.140625" style="8" customWidth="1"/>
    <col min="43" max="43" width="6.140625" style="7" customWidth="1"/>
    <col min="44" max="44" width="6.140625" style="6" customWidth="1"/>
    <col min="45" max="45" width="8.00390625" style="7" customWidth="1"/>
    <col min="46" max="46" width="6.140625" style="6" customWidth="1"/>
    <col min="47" max="16384" width="6.140625" style="7" customWidth="1"/>
  </cols>
  <sheetData>
    <row r="1" spans="1:28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P1" s="114" t="s">
        <v>61</v>
      </c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6" ht="12.75">
      <c r="A2" s="114" t="s">
        <v>62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Q2" s="6" t="s">
        <v>76</v>
      </c>
      <c r="R2" s="6"/>
      <c r="U2" s="7"/>
      <c r="Z2" s="6" t="s">
        <v>88</v>
      </c>
    </row>
    <row r="3" spans="1:26" ht="12.75">
      <c r="A3" s="123" t="s">
        <v>63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R3" s="6" t="s">
        <v>2</v>
      </c>
      <c r="U3" s="7"/>
      <c r="Z3" s="6" t="s">
        <v>96</v>
      </c>
    </row>
    <row r="4" spans="1:21" ht="12.75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R4" s="6" t="s">
        <v>4</v>
      </c>
      <c r="U4" s="7"/>
    </row>
    <row r="5" spans="1:21" ht="13.5" thickBot="1">
      <c r="A5" s="114" t="s">
        <v>3</v>
      </c>
      <c r="B5" s="114"/>
      <c r="C5" s="114"/>
      <c r="D5" s="6"/>
      <c r="G5" s="6" t="s">
        <v>74</v>
      </c>
      <c r="J5" s="9"/>
      <c r="K5" s="114" t="s">
        <v>88</v>
      </c>
      <c r="L5" s="114"/>
      <c r="M5" s="114"/>
      <c r="R5" s="6"/>
      <c r="U5" s="7"/>
    </row>
    <row r="6" spans="1:28" ht="12.75">
      <c r="A6" s="114" t="s">
        <v>75</v>
      </c>
      <c r="B6" s="114"/>
      <c r="C6" s="114"/>
      <c r="D6" s="6"/>
      <c r="G6" s="6" t="s">
        <v>5</v>
      </c>
      <c r="J6" s="9"/>
      <c r="K6" s="114" t="s">
        <v>95</v>
      </c>
      <c r="L6" s="114"/>
      <c r="M6" s="114"/>
      <c r="P6" s="10"/>
      <c r="Q6" s="110" t="s">
        <v>6</v>
      </c>
      <c r="R6" s="110"/>
      <c r="S6" s="110"/>
      <c r="T6" s="110"/>
      <c r="U6" s="110" t="s">
        <v>87</v>
      </c>
      <c r="V6" s="110"/>
      <c r="W6" s="110"/>
      <c r="X6" s="11" t="s">
        <v>7</v>
      </c>
      <c r="Y6" s="115" t="s">
        <v>8</v>
      </c>
      <c r="Z6" s="116"/>
      <c r="AA6" s="110" t="s">
        <v>9</v>
      </c>
      <c r="AB6" s="12" t="s">
        <v>10</v>
      </c>
    </row>
    <row r="7" spans="1:28" ht="13.5" thickBot="1">
      <c r="A7" s="7"/>
      <c r="B7" s="6"/>
      <c r="G7" s="6" t="s">
        <v>89</v>
      </c>
      <c r="O7" s="13"/>
      <c r="P7" s="1"/>
      <c r="Q7" s="104" t="s">
        <v>11</v>
      </c>
      <c r="R7" s="104"/>
      <c r="S7" s="104" t="s">
        <v>12</v>
      </c>
      <c r="T7" s="104"/>
      <c r="U7" s="14" t="s">
        <v>13</v>
      </c>
      <c r="V7" s="117" t="s">
        <v>14</v>
      </c>
      <c r="W7" s="118"/>
      <c r="X7" s="121" t="s">
        <v>15</v>
      </c>
      <c r="Y7" s="108" t="s">
        <v>16</v>
      </c>
      <c r="Z7" s="109"/>
      <c r="AA7" s="104"/>
      <c r="AB7" s="16" t="s">
        <v>17</v>
      </c>
    </row>
    <row r="8" spans="1:28" ht="12.75">
      <c r="A8" s="10"/>
      <c r="B8" s="110" t="s">
        <v>18</v>
      </c>
      <c r="C8" s="110"/>
      <c r="D8" s="110"/>
      <c r="E8" s="110"/>
      <c r="F8" s="110"/>
      <c r="G8" s="110"/>
      <c r="H8" s="110" t="s">
        <v>19</v>
      </c>
      <c r="I8" s="110" t="s">
        <v>20</v>
      </c>
      <c r="J8" s="110"/>
      <c r="K8" s="110"/>
      <c r="L8" s="110"/>
      <c r="M8" s="110"/>
      <c r="N8" s="111"/>
      <c r="O8" s="13"/>
      <c r="P8" s="1" t="s">
        <v>21</v>
      </c>
      <c r="Q8" s="104" t="s">
        <v>22</v>
      </c>
      <c r="R8" s="104"/>
      <c r="S8" s="112" t="s">
        <v>23</v>
      </c>
      <c r="T8" s="113"/>
      <c r="U8" s="14" t="s">
        <v>24</v>
      </c>
      <c r="V8" s="119"/>
      <c r="W8" s="120"/>
      <c r="X8" s="122"/>
      <c r="Y8" s="112" t="s">
        <v>25</v>
      </c>
      <c r="Z8" s="113"/>
      <c r="AA8" s="14" t="s">
        <v>26</v>
      </c>
      <c r="AB8" s="21" t="s">
        <v>27</v>
      </c>
    </row>
    <row r="9" spans="1:42" s="6" customFormat="1" ht="12.75">
      <c r="A9" s="1" t="s">
        <v>21</v>
      </c>
      <c r="B9" s="14" t="s">
        <v>28</v>
      </c>
      <c r="C9" s="14" t="s">
        <v>29</v>
      </c>
      <c r="D9" s="14" t="s">
        <v>30</v>
      </c>
      <c r="E9" s="14" t="s">
        <v>30</v>
      </c>
      <c r="F9" s="14" t="s">
        <v>31</v>
      </c>
      <c r="G9" s="14" t="s">
        <v>31</v>
      </c>
      <c r="H9" s="104"/>
      <c r="I9" s="14" t="s">
        <v>64</v>
      </c>
      <c r="J9" s="14" t="s">
        <v>64</v>
      </c>
      <c r="K9" s="14" t="s">
        <v>65</v>
      </c>
      <c r="L9" s="14" t="s">
        <v>65</v>
      </c>
      <c r="M9" s="14" t="s">
        <v>66</v>
      </c>
      <c r="N9" s="21" t="s">
        <v>66</v>
      </c>
      <c r="O9" s="13"/>
      <c r="P9" s="1"/>
      <c r="Q9" s="22" t="s">
        <v>32</v>
      </c>
      <c r="R9" s="14">
        <v>1400</v>
      </c>
      <c r="S9" s="22" t="s">
        <v>32</v>
      </c>
      <c r="T9" s="14">
        <v>1400</v>
      </c>
      <c r="U9" s="22" t="s">
        <v>32</v>
      </c>
      <c r="V9" s="22" t="s">
        <v>32</v>
      </c>
      <c r="W9" s="14">
        <v>1400</v>
      </c>
      <c r="X9" s="22" t="s">
        <v>32</v>
      </c>
      <c r="Y9" s="22" t="s">
        <v>32</v>
      </c>
      <c r="Z9" s="14">
        <v>1400</v>
      </c>
      <c r="AA9" s="22" t="s">
        <v>33</v>
      </c>
      <c r="AB9" s="23" t="s">
        <v>33</v>
      </c>
      <c r="AP9" s="24"/>
    </row>
    <row r="10" spans="1:48" s="6" customFormat="1" ht="12.75">
      <c r="A10" s="1"/>
      <c r="B10" s="22" t="s">
        <v>32</v>
      </c>
      <c r="C10" s="14">
        <v>1400</v>
      </c>
      <c r="D10" s="22" t="s">
        <v>32</v>
      </c>
      <c r="E10" s="14">
        <v>1400</v>
      </c>
      <c r="F10" s="22" t="s">
        <v>32</v>
      </c>
      <c r="G10" s="14">
        <v>1400</v>
      </c>
      <c r="H10" s="22" t="s">
        <v>33</v>
      </c>
      <c r="I10" s="22" t="s">
        <v>32</v>
      </c>
      <c r="J10" s="14">
        <v>1400</v>
      </c>
      <c r="K10" s="22" t="s">
        <v>32</v>
      </c>
      <c r="L10" s="14">
        <v>1400</v>
      </c>
      <c r="M10" s="22" t="s">
        <v>32</v>
      </c>
      <c r="N10" s="21">
        <v>1400</v>
      </c>
      <c r="O10" s="13"/>
      <c r="P10" s="1"/>
      <c r="Q10" s="14" t="s">
        <v>36</v>
      </c>
      <c r="R10" s="14" t="s">
        <v>36</v>
      </c>
      <c r="S10" s="14" t="s">
        <v>36</v>
      </c>
      <c r="T10" s="14" t="s">
        <v>36</v>
      </c>
      <c r="U10" s="14" t="s">
        <v>36</v>
      </c>
      <c r="V10" s="14" t="s">
        <v>36</v>
      </c>
      <c r="W10" s="14" t="s">
        <v>36</v>
      </c>
      <c r="X10" s="14" t="s">
        <v>36</v>
      </c>
      <c r="Y10" s="14" t="s">
        <v>36</v>
      </c>
      <c r="Z10" s="14" t="s">
        <v>36</v>
      </c>
      <c r="AA10" s="14" t="s">
        <v>37</v>
      </c>
      <c r="AB10" s="21" t="s">
        <v>37</v>
      </c>
      <c r="AP10" s="24"/>
      <c r="AQ10" s="6" t="s">
        <v>34</v>
      </c>
      <c r="AV10" s="6" t="s">
        <v>35</v>
      </c>
    </row>
    <row r="11" spans="1:54" s="6" customFormat="1" ht="12.75">
      <c r="A11" s="1"/>
      <c r="B11" s="14" t="s">
        <v>36</v>
      </c>
      <c r="C11" s="14" t="s">
        <v>36</v>
      </c>
      <c r="D11" s="14" t="s">
        <v>36</v>
      </c>
      <c r="E11" s="14" t="s">
        <v>36</v>
      </c>
      <c r="F11" s="14" t="s">
        <v>36</v>
      </c>
      <c r="G11" s="14" t="s">
        <v>36</v>
      </c>
      <c r="H11" s="14" t="s">
        <v>37</v>
      </c>
      <c r="I11" s="14" t="s">
        <v>36</v>
      </c>
      <c r="J11" s="14" t="s">
        <v>36</v>
      </c>
      <c r="K11" s="14" t="s">
        <v>36</v>
      </c>
      <c r="L11" s="14" t="s">
        <v>36</v>
      </c>
      <c r="M11" s="14" t="s">
        <v>36</v>
      </c>
      <c r="N11" s="21" t="s">
        <v>36</v>
      </c>
      <c r="O11" s="25"/>
      <c r="P11" s="1">
        <v>1</v>
      </c>
      <c r="Q11" s="26">
        <f>(AF14-(0.48*((D12-F12)/(610-F12))*679.81615))</f>
        <v>17.532732321315017</v>
      </c>
      <c r="R11" s="26">
        <f>(AK14-(0.48*((F12-G12)/(610-G12))*679.81615))</f>
        <v>18.533298780959463</v>
      </c>
      <c r="S11" s="27">
        <f>AG14*100/AH14</f>
        <v>89.51322948741145</v>
      </c>
      <c r="T11" s="27">
        <f>AL14*100/AM14</f>
        <v>57.14276481301572</v>
      </c>
      <c r="U11" s="100">
        <v>5.3</v>
      </c>
      <c r="V11" s="101">
        <v>230</v>
      </c>
      <c r="W11" s="101">
        <v>230</v>
      </c>
      <c r="X11" s="100">
        <v>4.7</v>
      </c>
      <c r="Y11" s="101">
        <v>3</v>
      </c>
      <c r="Z11" s="101">
        <v>2</v>
      </c>
      <c r="AA11" s="100">
        <v>0</v>
      </c>
      <c r="AB11" s="100">
        <v>2.8</v>
      </c>
      <c r="AE11" s="30" t="s">
        <v>38</v>
      </c>
      <c r="AF11" s="31" t="s">
        <v>39</v>
      </c>
      <c r="AG11" s="31" t="s">
        <v>40</v>
      </c>
      <c r="AH11" s="31" t="s">
        <v>39</v>
      </c>
      <c r="AI11" s="31" t="s">
        <v>40</v>
      </c>
      <c r="AJ11" s="15" t="s">
        <v>41</v>
      </c>
      <c r="AK11" s="31" t="s">
        <v>39</v>
      </c>
      <c r="AL11" s="31" t="s">
        <v>40</v>
      </c>
      <c r="AM11" s="31" t="s">
        <v>39</v>
      </c>
      <c r="AN11" s="31" t="s">
        <v>40</v>
      </c>
      <c r="AO11" s="15" t="s">
        <v>41</v>
      </c>
      <c r="AP11" s="32" t="s">
        <v>42</v>
      </c>
      <c r="AQ11" s="15" t="s">
        <v>43</v>
      </c>
      <c r="AR11" s="31" t="s">
        <v>44</v>
      </c>
      <c r="AS11" s="33" t="s">
        <v>45</v>
      </c>
      <c r="AT11" s="33" t="s">
        <v>46</v>
      </c>
      <c r="AU11" s="31" t="s">
        <v>47</v>
      </c>
      <c r="AV11" s="30" t="s">
        <v>48</v>
      </c>
      <c r="AZ11" s="6" t="s">
        <v>38</v>
      </c>
      <c r="BB11" s="6" t="s">
        <v>38</v>
      </c>
    </row>
    <row r="12" spans="1:54" s="6" customFormat="1" ht="12.75">
      <c r="A12" s="1">
        <v>1</v>
      </c>
      <c r="B12" s="99">
        <v>27</v>
      </c>
      <c r="C12" s="100">
        <v>16.6</v>
      </c>
      <c r="D12" s="100">
        <v>21.8</v>
      </c>
      <c r="E12" s="100">
        <v>26.8</v>
      </c>
      <c r="F12" s="100">
        <v>20.6</v>
      </c>
      <c r="G12" s="100">
        <v>20.8</v>
      </c>
      <c r="H12" s="2">
        <f>((AT14*(AZ14-AV14)+AX14)/(AT14+1))</f>
        <v>2.7202261099178906</v>
      </c>
      <c r="I12" s="100">
        <v>21.6</v>
      </c>
      <c r="J12" s="100">
        <v>28.4</v>
      </c>
      <c r="K12" s="100">
        <v>22.4</v>
      </c>
      <c r="L12" s="100">
        <v>27.6</v>
      </c>
      <c r="M12" s="100">
        <v>23.8</v>
      </c>
      <c r="N12" s="100">
        <v>27</v>
      </c>
      <c r="O12" s="25"/>
      <c r="P12" s="1">
        <v>2</v>
      </c>
      <c r="Q12" s="26">
        <f aca="true" t="shared" si="0" ref="Q12:Q40">(AF15-(0.48*((D13-F13)/(610-F13))*679.81615))</f>
        <v>17.309931374144256</v>
      </c>
      <c r="R12" s="26">
        <f aca="true" t="shared" si="1" ref="R12:R40">(AK15-(0.48*((F13-G13)/(610-G13))*679.81615))</f>
        <v>18.307819618227132</v>
      </c>
      <c r="S12" s="27">
        <f aca="true" t="shared" si="2" ref="S12:S39">AG15*100/AH15</f>
        <v>89.46210709008332</v>
      </c>
      <c r="T12" s="27">
        <f aca="true" t="shared" si="3" ref="T12:T40">AL15*100/AM15</f>
        <v>54.8084722230341</v>
      </c>
      <c r="U12" s="100">
        <v>5.2</v>
      </c>
      <c r="V12" s="101">
        <v>230</v>
      </c>
      <c r="W12" s="101">
        <v>45</v>
      </c>
      <c r="X12" s="100">
        <v>7.6</v>
      </c>
      <c r="Y12" s="101">
        <v>3</v>
      </c>
      <c r="Z12" s="101">
        <v>2</v>
      </c>
      <c r="AA12" s="100">
        <v>0</v>
      </c>
      <c r="AB12" s="100">
        <v>3</v>
      </c>
      <c r="AE12" s="34" t="s">
        <v>38</v>
      </c>
      <c r="AF12" s="17" t="s">
        <v>49</v>
      </c>
      <c r="AG12" s="18"/>
      <c r="AH12" s="17" t="s">
        <v>50</v>
      </c>
      <c r="AI12" s="18"/>
      <c r="AJ12" s="35" t="s">
        <v>51</v>
      </c>
      <c r="AK12" s="17" t="s">
        <v>49</v>
      </c>
      <c r="AL12" s="18"/>
      <c r="AM12" s="17" t="s">
        <v>50</v>
      </c>
      <c r="AN12" s="18"/>
      <c r="AO12" s="35" t="s">
        <v>52</v>
      </c>
      <c r="AP12" s="36" t="s">
        <v>53</v>
      </c>
      <c r="AQ12" s="20" t="s">
        <v>54</v>
      </c>
      <c r="AR12" s="31"/>
      <c r="AS12" s="31"/>
      <c r="AT12" s="31"/>
      <c r="AU12" s="31"/>
      <c r="AV12" s="30"/>
      <c r="AZ12" s="6" t="s">
        <v>55</v>
      </c>
      <c r="BB12" s="6" t="s">
        <v>38</v>
      </c>
    </row>
    <row r="13" spans="1:54" s="6" customFormat="1" ht="12.75">
      <c r="A13" s="1">
        <v>2</v>
      </c>
      <c r="B13" s="99">
        <v>27.6</v>
      </c>
      <c r="C13" s="100">
        <v>15.4</v>
      </c>
      <c r="D13" s="100">
        <v>21.6</v>
      </c>
      <c r="E13" s="100">
        <v>27</v>
      </c>
      <c r="F13" s="100">
        <v>20.4</v>
      </c>
      <c r="G13" s="100">
        <v>20.6</v>
      </c>
      <c r="H13" s="2">
        <f aca="true" t="shared" si="4" ref="H13:H41">((AT15*(AZ15-AV15)+AX15)/(AT15+1))</f>
        <v>2.957129141583007</v>
      </c>
      <c r="I13" s="100">
        <v>21.4</v>
      </c>
      <c r="J13" s="100">
        <v>28.8</v>
      </c>
      <c r="K13" s="100">
        <v>22</v>
      </c>
      <c r="L13" s="100">
        <v>27.8</v>
      </c>
      <c r="M13" s="100">
        <v>23.2</v>
      </c>
      <c r="N13" s="100">
        <v>27</v>
      </c>
      <c r="O13" s="25"/>
      <c r="P13" s="1">
        <v>3</v>
      </c>
      <c r="Q13" s="26">
        <f t="shared" si="0"/>
        <v>16.982101464998976</v>
      </c>
      <c r="R13" s="26">
        <f t="shared" si="1"/>
        <v>18.86559180743604</v>
      </c>
      <c r="S13" s="27">
        <f t="shared" si="2"/>
        <v>91.0548261389989</v>
      </c>
      <c r="T13" s="27">
        <f t="shared" si="3"/>
        <v>52.92686865295552</v>
      </c>
      <c r="U13" s="100">
        <v>3.1</v>
      </c>
      <c r="V13" s="101">
        <v>45</v>
      </c>
      <c r="W13" s="101">
        <v>90</v>
      </c>
      <c r="X13" s="100">
        <v>9.3</v>
      </c>
      <c r="Y13" s="101">
        <v>0</v>
      </c>
      <c r="Z13" s="101">
        <v>2</v>
      </c>
      <c r="AA13" s="100">
        <v>0</v>
      </c>
      <c r="AB13" s="100">
        <v>3.6</v>
      </c>
      <c r="AP13" s="24"/>
      <c r="AR13" s="14"/>
      <c r="AS13" s="14"/>
      <c r="AT13" s="14"/>
      <c r="AU13" s="14"/>
      <c r="AV13" s="14"/>
      <c r="AW13" s="14" t="s">
        <v>56</v>
      </c>
      <c r="AX13" s="14" t="s">
        <v>57</v>
      </c>
      <c r="AY13" s="37" t="s">
        <v>58</v>
      </c>
      <c r="AZ13" s="14" t="s">
        <v>59</v>
      </c>
      <c r="BA13" s="38" t="s">
        <v>38</v>
      </c>
      <c r="BB13" s="6" t="s">
        <v>38</v>
      </c>
    </row>
    <row r="14" spans="1:54" ht="12.75">
      <c r="A14" s="1">
        <v>3</v>
      </c>
      <c r="B14" s="99">
        <v>28</v>
      </c>
      <c r="C14" s="100">
        <v>16.4</v>
      </c>
      <c r="D14" s="100">
        <v>21</v>
      </c>
      <c r="E14" s="100">
        <v>27.6</v>
      </c>
      <c r="F14" s="100">
        <v>20</v>
      </c>
      <c r="G14" s="100">
        <v>20.8</v>
      </c>
      <c r="H14" s="2">
        <f t="shared" si="4"/>
        <v>3.153500170257054</v>
      </c>
      <c r="I14" s="100">
        <v>21.2</v>
      </c>
      <c r="J14" s="100">
        <v>30</v>
      </c>
      <c r="K14" s="100">
        <v>22.4</v>
      </c>
      <c r="L14" s="100">
        <v>29</v>
      </c>
      <c r="M14" s="100">
        <v>23.2</v>
      </c>
      <c r="N14" s="100">
        <v>27.6</v>
      </c>
      <c r="O14" s="25"/>
      <c r="P14" s="1">
        <v>4</v>
      </c>
      <c r="Q14" s="26">
        <f t="shared" si="0"/>
        <v>16.76637750328932</v>
      </c>
      <c r="R14" s="26">
        <f t="shared" si="1"/>
        <v>19.315225085266196</v>
      </c>
      <c r="S14" s="27">
        <f t="shared" si="2"/>
        <v>91.01015693029093</v>
      </c>
      <c r="T14" s="27">
        <f t="shared" si="3"/>
        <v>52.11520327727546</v>
      </c>
      <c r="U14" s="100">
        <v>3.2</v>
      </c>
      <c r="V14" s="101">
        <v>90</v>
      </c>
      <c r="W14" s="102">
        <v>90</v>
      </c>
      <c r="X14" s="100">
        <v>8.5</v>
      </c>
      <c r="Y14" s="101">
        <v>0</v>
      </c>
      <c r="Z14" s="101">
        <v>2</v>
      </c>
      <c r="AA14" s="100">
        <v>0</v>
      </c>
      <c r="AB14" s="100">
        <v>3.4</v>
      </c>
      <c r="AE14" s="7" t="s">
        <v>38</v>
      </c>
      <c r="AF14" s="26">
        <f aca="true" t="shared" si="5" ref="AF14:AF43">EXP((17.269*F12)/(F12+237.3))*7.5*0.61078</f>
        <v>18.197092861525398</v>
      </c>
      <c r="AG14" s="26">
        <f aca="true" t="shared" si="6" ref="AG14:AG43">(AF14-(0.48*((D12-F12)/(610-F12))*679.81615))</f>
        <v>17.532732321315017</v>
      </c>
      <c r="AH14" s="26">
        <f aca="true" t="shared" si="7" ref="AH14:AH43">EXP((17.269*D12)/(D12+237.3))*7.5*0.61078</f>
        <v>19.58674982649431</v>
      </c>
      <c r="AI14" s="26">
        <f aca="true" t="shared" si="8" ref="AI14:AI43">(AH14-(0.48*((D12-F12)/(610-F12))*679.81615))</f>
        <v>18.922389286283927</v>
      </c>
      <c r="AJ14" s="27">
        <f>AG14*100/AH14</f>
        <v>89.51322948741145</v>
      </c>
      <c r="AK14" s="26">
        <f aca="true" t="shared" si="9" ref="AK14:AK43">EXP((17.269*G12)/(G12+237.3))*7.5*0.61078</f>
        <v>18.422534438800604</v>
      </c>
      <c r="AL14" s="26">
        <f aca="true" t="shared" si="10" ref="AL14:AL43">(AK14-(0.48*((E12-G12)/(610-G12))*679.81615))</f>
        <v>15.09960417403482</v>
      </c>
      <c r="AM14" s="26">
        <f aca="true" t="shared" si="11" ref="AM14:AM43">EXP((17.269*E12)/(E12+237.3))*7.5*0.61078</f>
        <v>26.424350000291724</v>
      </c>
      <c r="AN14" s="26">
        <f aca="true" t="shared" si="12" ref="AN14:AN43">(AM14-(0.48*((E12-G12)/(610-G12))*679.81615))</f>
        <v>23.10141973552594</v>
      </c>
      <c r="AO14" s="27">
        <f>AL14*100/AM14</f>
        <v>57.14276481301572</v>
      </c>
      <c r="AP14" s="39">
        <f>(B12+C12)/2</f>
        <v>21.8</v>
      </c>
      <c r="AQ14" s="40">
        <f>EXP((17.269*AP14)/(AP14+237.3))*7.5*0.61078</f>
        <v>19.58674982649431</v>
      </c>
      <c r="AR14" s="41">
        <v>15.17</v>
      </c>
      <c r="AS14" s="42">
        <v>583.08</v>
      </c>
      <c r="AT14" s="42">
        <v>2.417</v>
      </c>
      <c r="AU14" s="7">
        <v>11.4</v>
      </c>
      <c r="AV14" s="43">
        <f aca="true" t="shared" si="13" ref="AV14:AV43">AR14*(0.56-0.092*SQRT((AG14+AL14)/2))*(0.1+0.9*(X11/AU14))</f>
        <v>1.3461519261008315</v>
      </c>
      <c r="AW14" s="29">
        <f aca="true" t="shared" si="14" ref="AW14:AW43">12.23*U11</f>
        <v>64.819</v>
      </c>
      <c r="AX14" s="29">
        <f aca="true" t="shared" si="15" ref="AX14:AX43">0.35*(AQ14-(AG14+AL14)/2)*(1+(AW14/100))</f>
        <v>1.886688948338017</v>
      </c>
      <c r="AY14" s="7">
        <v>706.3419999999993</v>
      </c>
      <c r="AZ14" s="29">
        <f aca="true" t="shared" si="16" ref="AZ14:AZ43">AY14*(0.3+0.45*(X11/AU14))*7.5/AS14</f>
        <v>4.411242397450197</v>
      </c>
      <c r="BA14" s="7" t="s">
        <v>38</v>
      </c>
      <c r="BB14" s="44" t="s">
        <v>38</v>
      </c>
    </row>
    <row r="15" spans="1:52" ht="12.75">
      <c r="A15" s="1">
        <v>4</v>
      </c>
      <c r="B15" s="99">
        <v>28.8</v>
      </c>
      <c r="C15" s="100">
        <v>16.6</v>
      </c>
      <c r="D15" s="100">
        <v>20.8</v>
      </c>
      <c r="E15" s="100">
        <v>28</v>
      </c>
      <c r="F15" s="100">
        <v>19.8</v>
      </c>
      <c r="G15" s="100">
        <v>21</v>
      </c>
      <c r="H15" s="2">
        <f t="shared" si="4"/>
        <v>3.176281487245095</v>
      </c>
      <c r="I15" s="100">
        <v>21.6</v>
      </c>
      <c r="J15" s="100">
        <v>31.2</v>
      </c>
      <c r="K15" s="100">
        <v>22</v>
      </c>
      <c r="L15" s="100">
        <v>30</v>
      </c>
      <c r="M15" s="100">
        <v>23</v>
      </c>
      <c r="N15" s="100">
        <v>29</v>
      </c>
      <c r="O15" s="25"/>
      <c r="P15" s="1">
        <v>5</v>
      </c>
      <c r="Q15" s="26">
        <f t="shared" si="0"/>
        <v>15.789384645213014</v>
      </c>
      <c r="R15" s="26">
        <f t="shared" si="1"/>
        <v>19.87830819227068</v>
      </c>
      <c r="S15" s="27">
        <f t="shared" si="2"/>
        <v>82.60823417380918</v>
      </c>
      <c r="T15" s="27">
        <f t="shared" si="3"/>
        <v>51.32465097937112</v>
      </c>
      <c r="U15" s="100">
        <v>2.9</v>
      </c>
      <c r="V15" s="102">
        <v>90</v>
      </c>
      <c r="W15" s="101">
        <v>140</v>
      </c>
      <c r="X15" s="100">
        <v>10.2</v>
      </c>
      <c r="Y15" s="101">
        <v>0</v>
      </c>
      <c r="Z15" s="101">
        <v>0</v>
      </c>
      <c r="AA15" s="100">
        <v>0</v>
      </c>
      <c r="AB15" s="100">
        <v>4.8</v>
      </c>
      <c r="AF15" s="26">
        <f t="shared" si="5"/>
        <v>17.97406655460559</v>
      </c>
      <c r="AG15" s="26">
        <f t="shared" si="6"/>
        <v>17.309931374144256</v>
      </c>
      <c r="AH15" s="26">
        <f t="shared" si="7"/>
        <v>19.348897468639013</v>
      </c>
      <c r="AI15" s="26">
        <f t="shared" si="8"/>
        <v>18.68476228817768</v>
      </c>
      <c r="AJ15" s="27">
        <f aca="true" t="shared" si="17" ref="AJ15:AJ43">AG15*100/AH15</f>
        <v>89.46210709008332</v>
      </c>
      <c r="AK15" s="26">
        <f t="shared" si="9"/>
        <v>18.197092861525398</v>
      </c>
      <c r="AL15" s="26">
        <f t="shared" si="10"/>
        <v>14.65383664707002</v>
      </c>
      <c r="AM15" s="26">
        <f t="shared" si="11"/>
        <v>26.736444299046745</v>
      </c>
      <c r="AN15" s="26">
        <f t="shared" si="12"/>
        <v>23.19318808459137</v>
      </c>
      <c r="AO15" s="27">
        <f aca="true" t="shared" si="18" ref="AO15:AO43">AL15*100/AM15</f>
        <v>54.8084722230341</v>
      </c>
      <c r="AP15" s="39">
        <f aca="true" t="shared" si="19" ref="AP15:AP42">(B13+C13)/2</f>
        <v>21.5</v>
      </c>
      <c r="AQ15" s="40">
        <f aca="true" t="shared" si="20" ref="AQ15:AQ43">EXP((17.269*AP15)/(AP15+237.3))*7.5*0.61078</f>
        <v>19.230920446631053</v>
      </c>
      <c r="AR15" s="41">
        <v>15.1</v>
      </c>
      <c r="AS15" s="42">
        <v>583.24</v>
      </c>
      <c r="AT15" s="42">
        <v>2.379</v>
      </c>
      <c r="AU15" s="7">
        <v>11.4</v>
      </c>
      <c r="AV15" s="43">
        <f t="shared" si="13"/>
        <v>2.0316427127722596</v>
      </c>
      <c r="AW15" s="29">
        <f t="shared" si="14"/>
        <v>63.596000000000004</v>
      </c>
      <c r="AX15" s="29">
        <f t="shared" si="15"/>
        <v>1.8603527767571888</v>
      </c>
      <c r="AY15" s="7">
        <v>706.3419999999993</v>
      </c>
      <c r="AZ15" s="29">
        <f t="shared" si="16"/>
        <v>5.4497959673547705</v>
      </c>
    </row>
    <row r="16" spans="1:52" ht="12.75">
      <c r="A16" s="1">
        <v>5</v>
      </c>
      <c r="B16" s="99">
        <v>29</v>
      </c>
      <c r="C16" s="100">
        <v>15</v>
      </c>
      <c r="D16" s="100">
        <v>21.4</v>
      </c>
      <c r="E16" s="100">
        <v>28.4</v>
      </c>
      <c r="F16" s="100">
        <v>19.4</v>
      </c>
      <c r="G16" s="100">
        <v>21.2</v>
      </c>
      <c r="H16" s="2">
        <f t="shared" si="4"/>
        <v>3.2102567095800856</v>
      </c>
      <c r="I16" s="100">
        <v>21.8</v>
      </c>
      <c r="J16" s="100">
        <v>32.4</v>
      </c>
      <c r="K16" s="100">
        <v>22</v>
      </c>
      <c r="L16" s="100">
        <v>30.8</v>
      </c>
      <c r="M16" s="100">
        <v>23.8</v>
      </c>
      <c r="N16" s="100">
        <v>29.4</v>
      </c>
      <c r="O16" s="25"/>
      <c r="P16" s="1">
        <v>6</v>
      </c>
      <c r="Q16" s="26">
        <f t="shared" si="0"/>
        <v>17.53641970152973</v>
      </c>
      <c r="R16" s="26">
        <f t="shared" si="1"/>
        <v>19.102431064553286</v>
      </c>
      <c r="S16" s="27">
        <f t="shared" si="2"/>
        <v>86.31954292286974</v>
      </c>
      <c r="T16" s="27">
        <f t="shared" si="3"/>
        <v>53.31419478630327</v>
      </c>
      <c r="U16" s="100">
        <v>3.4</v>
      </c>
      <c r="V16" s="101">
        <v>140</v>
      </c>
      <c r="W16" s="102">
        <v>50</v>
      </c>
      <c r="X16" s="100">
        <v>10.2</v>
      </c>
      <c r="Y16" s="101">
        <v>0</v>
      </c>
      <c r="Z16" s="101">
        <v>0</v>
      </c>
      <c r="AA16" s="100">
        <v>0</v>
      </c>
      <c r="AB16" s="100">
        <v>4</v>
      </c>
      <c r="AD16" s="9"/>
      <c r="AE16" s="9"/>
      <c r="AF16" s="26">
        <f t="shared" si="5"/>
        <v>17.53517223110067</v>
      </c>
      <c r="AG16" s="26">
        <f t="shared" si="6"/>
        <v>16.982101464998976</v>
      </c>
      <c r="AH16" s="26">
        <f t="shared" si="7"/>
        <v>18.650413366420697</v>
      </c>
      <c r="AI16" s="26">
        <f t="shared" si="8"/>
        <v>18.097342600319003</v>
      </c>
      <c r="AJ16" s="27">
        <f t="shared" si="17"/>
        <v>91.0548261389989</v>
      </c>
      <c r="AK16" s="26">
        <f t="shared" si="9"/>
        <v>18.422534438800604</v>
      </c>
      <c r="AL16" s="26">
        <f t="shared" si="10"/>
        <v>14.656546805399381</v>
      </c>
      <c r="AM16" s="26">
        <f t="shared" si="11"/>
        <v>27.692072435841975</v>
      </c>
      <c r="AN16" s="26">
        <f t="shared" si="12"/>
        <v>23.926084802440755</v>
      </c>
      <c r="AO16" s="27">
        <f t="shared" si="18"/>
        <v>52.92686865295552</v>
      </c>
      <c r="AP16" s="39">
        <f t="shared" si="19"/>
        <v>22.2</v>
      </c>
      <c r="AQ16" s="40">
        <f t="shared" si="20"/>
        <v>20.070128137253914</v>
      </c>
      <c r="AR16" s="41">
        <v>15.25</v>
      </c>
      <c r="AS16" s="42">
        <v>582.88</v>
      </c>
      <c r="AT16" s="42">
        <v>2.469</v>
      </c>
      <c r="AU16" s="7">
        <v>11.4</v>
      </c>
      <c r="AV16" s="43">
        <f t="shared" si="13"/>
        <v>2.469076286404993</v>
      </c>
      <c r="AW16" s="29">
        <f t="shared" si="14"/>
        <v>37.913000000000004</v>
      </c>
      <c r="AX16" s="29">
        <f t="shared" si="15"/>
        <v>2.0518439631738117</v>
      </c>
      <c r="AY16" s="7">
        <v>707.0079999999994</v>
      </c>
      <c r="AZ16" s="29">
        <f t="shared" si="16"/>
        <v>6.068771761272513</v>
      </c>
    </row>
    <row r="17" spans="1:52" ht="12.75">
      <c r="A17" s="1">
        <v>6</v>
      </c>
      <c r="B17" s="99">
        <v>29.6</v>
      </c>
      <c r="C17" s="100">
        <v>15.8</v>
      </c>
      <c r="D17" s="100">
        <v>22.4</v>
      </c>
      <c r="E17" s="100">
        <v>28</v>
      </c>
      <c r="F17" s="100">
        <v>20.8</v>
      </c>
      <c r="G17" s="100">
        <v>21.2</v>
      </c>
      <c r="H17" s="2">
        <f t="shared" si="4"/>
        <v>3.333244022969855</v>
      </c>
      <c r="I17" s="100">
        <v>21.8</v>
      </c>
      <c r="J17" s="100">
        <v>32.8</v>
      </c>
      <c r="K17" s="100">
        <v>22.4</v>
      </c>
      <c r="L17" s="100">
        <v>31</v>
      </c>
      <c r="M17" s="100">
        <v>23.4</v>
      </c>
      <c r="N17" s="100">
        <v>28.8</v>
      </c>
      <c r="O17" s="25"/>
      <c r="P17" s="1">
        <v>7</v>
      </c>
      <c r="Q17" s="26">
        <f t="shared" si="0"/>
        <v>17.868712728006308</v>
      </c>
      <c r="R17" s="26">
        <f t="shared" si="1"/>
        <v>18.761215319561614</v>
      </c>
      <c r="S17" s="27">
        <f t="shared" si="2"/>
        <v>91.2285748594998</v>
      </c>
      <c r="T17" s="27">
        <f t="shared" si="3"/>
        <v>53.12154732050692</v>
      </c>
      <c r="U17" s="100">
        <v>1.9</v>
      </c>
      <c r="V17" s="102">
        <v>50</v>
      </c>
      <c r="W17" s="101">
        <v>315</v>
      </c>
      <c r="X17" s="100">
        <v>9.3</v>
      </c>
      <c r="Y17" s="101">
        <v>0</v>
      </c>
      <c r="Z17" s="101">
        <v>2</v>
      </c>
      <c r="AA17" s="100">
        <v>0</v>
      </c>
      <c r="AB17" s="100">
        <v>4.2</v>
      </c>
      <c r="AD17" s="9"/>
      <c r="AE17" s="9"/>
      <c r="AF17" s="26">
        <f t="shared" si="5"/>
        <v>17.31926085130694</v>
      </c>
      <c r="AG17" s="26">
        <f t="shared" si="6"/>
        <v>16.76637750328932</v>
      </c>
      <c r="AH17" s="26">
        <f t="shared" si="7"/>
        <v>18.422534438800604</v>
      </c>
      <c r="AI17" s="26">
        <f t="shared" si="8"/>
        <v>17.869651090782984</v>
      </c>
      <c r="AJ17" s="27">
        <f t="shared" si="17"/>
        <v>91.01015693029093</v>
      </c>
      <c r="AK17" s="26">
        <f t="shared" si="9"/>
        <v>18.650413366420697</v>
      </c>
      <c r="AL17" s="26">
        <f t="shared" si="10"/>
        <v>14.772345006488608</v>
      </c>
      <c r="AM17" s="26">
        <f t="shared" si="11"/>
        <v>28.345557682838407</v>
      </c>
      <c r="AN17" s="26">
        <f t="shared" si="12"/>
        <v>24.46748932290632</v>
      </c>
      <c r="AO17" s="27">
        <f t="shared" si="18"/>
        <v>52.11520327727546</v>
      </c>
      <c r="AP17" s="39">
        <f t="shared" si="19"/>
        <v>22.700000000000003</v>
      </c>
      <c r="AQ17" s="40">
        <f t="shared" si="20"/>
        <v>20.688978293651996</v>
      </c>
      <c r="AR17" s="41">
        <v>15.36</v>
      </c>
      <c r="AS17" s="42">
        <v>582.62</v>
      </c>
      <c r="AT17" s="42">
        <v>2.536</v>
      </c>
      <c r="AU17" s="7">
        <v>11.4</v>
      </c>
      <c r="AV17" s="43">
        <f t="shared" si="13"/>
        <v>2.3054534688468653</v>
      </c>
      <c r="AW17" s="29">
        <f t="shared" si="14"/>
        <v>39.136</v>
      </c>
      <c r="AX17" s="29">
        <f t="shared" si="15"/>
        <v>2.3957354270686664</v>
      </c>
      <c r="AY17" s="7">
        <v>707.6739999999994</v>
      </c>
      <c r="AZ17" s="29">
        <f t="shared" si="16"/>
        <v>5.78952125742336</v>
      </c>
    </row>
    <row r="18" spans="1:52" ht="12.75">
      <c r="A18" s="1">
        <v>7</v>
      </c>
      <c r="B18" s="99">
        <v>29.2</v>
      </c>
      <c r="C18" s="100">
        <v>15.4</v>
      </c>
      <c r="D18" s="100">
        <v>21.8</v>
      </c>
      <c r="E18" s="100">
        <v>27.8</v>
      </c>
      <c r="F18" s="100">
        <v>20.8</v>
      </c>
      <c r="G18" s="100">
        <v>21</v>
      </c>
      <c r="H18" s="2">
        <f t="shared" si="4"/>
        <v>3.1098740857976686</v>
      </c>
      <c r="I18" s="100">
        <v>21.8</v>
      </c>
      <c r="J18" s="100">
        <v>32.6</v>
      </c>
      <c r="K18" s="100">
        <v>22.4</v>
      </c>
      <c r="L18" s="100">
        <v>31.4</v>
      </c>
      <c r="M18" s="100">
        <v>23.8</v>
      </c>
      <c r="N18" s="100">
        <v>29.4</v>
      </c>
      <c r="O18" s="25"/>
      <c r="P18" s="1">
        <v>8</v>
      </c>
      <c r="Q18" s="26">
        <f t="shared" si="0"/>
        <v>17.422005564613286</v>
      </c>
      <c r="R18" s="26">
        <f t="shared" si="1"/>
        <v>19.213270654227202</v>
      </c>
      <c r="S18" s="27">
        <f t="shared" si="2"/>
        <v>87.86942897868391</v>
      </c>
      <c r="T18" s="27">
        <f t="shared" si="3"/>
        <v>56.428819355608134</v>
      </c>
      <c r="U18" s="100">
        <v>2</v>
      </c>
      <c r="V18" s="101">
        <v>315</v>
      </c>
      <c r="W18" s="101">
        <v>230</v>
      </c>
      <c r="X18" s="100">
        <v>7.8</v>
      </c>
      <c r="Y18" s="101">
        <v>4</v>
      </c>
      <c r="Z18" s="101">
        <v>2</v>
      </c>
      <c r="AA18" s="100">
        <v>0.4</v>
      </c>
      <c r="AB18" s="100">
        <v>3.6</v>
      </c>
      <c r="AD18" s="45"/>
      <c r="AE18" s="9"/>
      <c r="AF18" s="26">
        <f t="shared" si="5"/>
        <v>16.894402430516095</v>
      </c>
      <c r="AG18" s="26">
        <f t="shared" si="6"/>
        <v>15.789384645213014</v>
      </c>
      <c r="AH18" s="26">
        <f t="shared" si="7"/>
        <v>19.113572397627905</v>
      </c>
      <c r="AI18" s="26">
        <f t="shared" si="8"/>
        <v>18.008554612324822</v>
      </c>
      <c r="AJ18" s="27">
        <f t="shared" si="17"/>
        <v>82.60823417380918</v>
      </c>
      <c r="AK18" s="26">
        <f t="shared" si="9"/>
        <v>18.880751885205463</v>
      </c>
      <c r="AL18" s="26">
        <f t="shared" si="10"/>
        <v>14.890526656944592</v>
      </c>
      <c r="AM18" s="26">
        <f t="shared" si="11"/>
        <v>29.01242652956282</v>
      </c>
      <c r="AN18" s="26">
        <f t="shared" si="12"/>
        <v>25.02220130130195</v>
      </c>
      <c r="AO18" s="27">
        <f t="shared" si="18"/>
        <v>51.32465097937112</v>
      </c>
      <c r="AP18" s="46">
        <f t="shared" si="19"/>
        <v>22</v>
      </c>
      <c r="AQ18" s="40">
        <f t="shared" si="20"/>
        <v>19.827152363582172</v>
      </c>
      <c r="AR18" s="41">
        <v>15.21</v>
      </c>
      <c r="AS18" s="42">
        <v>582.98</v>
      </c>
      <c r="AT18" s="42">
        <v>2.442</v>
      </c>
      <c r="AU18" s="7">
        <v>11.4</v>
      </c>
      <c r="AV18" s="43">
        <f t="shared" si="13"/>
        <v>2.7492729344950884</v>
      </c>
      <c r="AW18" s="29">
        <f t="shared" si="14"/>
        <v>35.467</v>
      </c>
      <c r="AX18" s="29">
        <f t="shared" si="15"/>
        <v>2.1275347696844285</v>
      </c>
      <c r="AY18" s="7">
        <v>708.3399999999995</v>
      </c>
      <c r="AZ18" s="29">
        <f t="shared" si="16"/>
        <v>6.4029047218375235</v>
      </c>
    </row>
    <row r="19" spans="1:52" ht="12.75">
      <c r="A19" s="1">
        <v>8</v>
      </c>
      <c r="B19" s="99">
        <v>28.6</v>
      </c>
      <c r="C19" s="100">
        <v>18</v>
      </c>
      <c r="D19" s="100">
        <v>22</v>
      </c>
      <c r="E19" s="100">
        <v>27.4</v>
      </c>
      <c r="F19" s="100">
        <v>20.6</v>
      </c>
      <c r="G19" s="100">
        <v>21.2</v>
      </c>
      <c r="H19" s="2">
        <f t="shared" si="4"/>
        <v>3.127095885376313</v>
      </c>
      <c r="I19" s="100">
        <v>21.6</v>
      </c>
      <c r="J19" s="100">
        <v>32.4</v>
      </c>
      <c r="K19" s="100">
        <v>22</v>
      </c>
      <c r="L19" s="100">
        <v>30</v>
      </c>
      <c r="M19" s="100">
        <v>23.6</v>
      </c>
      <c r="N19" s="100">
        <v>29.6</v>
      </c>
      <c r="O19" s="25"/>
      <c r="P19" s="1">
        <v>9</v>
      </c>
      <c r="Q19" s="26">
        <f t="shared" si="0"/>
        <v>17.87479969443428</v>
      </c>
      <c r="R19" s="26">
        <f t="shared" si="1"/>
        <v>19.681642287129836</v>
      </c>
      <c r="S19" s="27">
        <f t="shared" si="2"/>
        <v>87.98515122940546</v>
      </c>
      <c r="T19" s="27">
        <f t="shared" si="3"/>
        <v>51.71591612424611</v>
      </c>
      <c r="U19" s="100">
        <v>2.4</v>
      </c>
      <c r="V19" s="101">
        <v>230</v>
      </c>
      <c r="W19" s="101">
        <v>45</v>
      </c>
      <c r="X19" s="100">
        <v>3.8</v>
      </c>
      <c r="Y19" s="101">
        <v>0</v>
      </c>
      <c r="Z19" s="101">
        <v>2</v>
      </c>
      <c r="AA19" s="100">
        <v>0</v>
      </c>
      <c r="AB19" s="100">
        <v>3.8</v>
      </c>
      <c r="AD19" s="9"/>
      <c r="AE19" s="9"/>
      <c r="AF19" s="26">
        <f t="shared" si="5"/>
        <v>18.422534438800604</v>
      </c>
      <c r="AG19" s="26">
        <f t="shared" si="6"/>
        <v>17.53641970152973</v>
      </c>
      <c r="AH19" s="26">
        <f t="shared" si="7"/>
        <v>20.315700370655673</v>
      </c>
      <c r="AI19" s="26">
        <f t="shared" si="8"/>
        <v>19.4295856333848</v>
      </c>
      <c r="AJ19" s="27">
        <f t="shared" si="17"/>
        <v>86.31954292286974</v>
      </c>
      <c r="AK19" s="26">
        <f t="shared" si="9"/>
        <v>18.880751885205463</v>
      </c>
      <c r="AL19" s="26">
        <f t="shared" si="10"/>
        <v>15.112205836292418</v>
      </c>
      <c r="AM19" s="26">
        <f t="shared" si="11"/>
        <v>28.345557682838407</v>
      </c>
      <c r="AN19" s="26">
        <f t="shared" si="12"/>
        <v>24.577011633925363</v>
      </c>
      <c r="AO19" s="27">
        <f t="shared" si="18"/>
        <v>53.31419478630327</v>
      </c>
      <c r="AP19" s="39">
        <f t="shared" si="19"/>
        <v>22.700000000000003</v>
      </c>
      <c r="AQ19" s="40">
        <f t="shared" si="20"/>
        <v>20.688978293651996</v>
      </c>
      <c r="AR19" s="41">
        <v>15.36</v>
      </c>
      <c r="AS19" s="42">
        <v>582.62</v>
      </c>
      <c r="AT19" s="42">
        <v>2.536</v>
      </c>
      <c r="AU19" s="7">
        <v>11.4</v>
      </c>
      <c r="AV19" s="26">
        <f t="shared" si="13"/>
        <v>2.618130390861494</v>
      </c>
      <c r="AW19" s="29">
        <f t="shared" si="14"/>
        <v>41.582</v>
      </c>
      <c r="AX19" s="29">
        <f t="shared" si="15"/>
        <v>2.162853260133542</v>
      </c>
      <c r="AY19" s="7">
        <v>709.0059999999995</v>
      </c>
      <c r="AZ19" s="29">
        <f t="shared" si="16"/>
        <v>6.412884967000243</v>
      </c>
    </row>
    <row r="20" spans="1:52" ht="12.75">
      <c r="A20" s="1">
        <v>9</v>
      </c>
      <c r="B20" s="99">
        <v>28</v>
      </c>
      <c r="C20" s="100">
        <v>18.2</v>
      </c>
      <c r="D20" s="100">
        <v>22.4</v>
      </c>
      <c r="E20" s="100">
        <v>28.8</v>
      </c>
      <c r="F20" s="100">
        <v>21</v>
      </c>
      <c r="G20" s="100">
        <v>21.6</v>
      </c>
      <c r="H20" s="2">
        <f t="shared" si="4"/>
        <v>2.7253220394472204</v>
      </c>
      <c r="I20" s="100">
        <v>21.8</v>
      </c>
      <c r="J20" s="100">
        <v>31.6</v>
      </c>
      <c r="K20" s="100">
        <v>22.8</v>
      </c>
      <c r="L20" s="100">
        <v>29.8</v>
      </c>
      <c r="M20" s="100">
        <v>23.6</v>
      </c>
      <c r="N20" s="100">
        <v>28.8</v>
      </c>
      <c r="O20" s="25"/>
      <c r="P20" s="1">
        <v>10</v>
      </c>
      <c r="Q20" s="26">
        <f t="shared" si="0"/>
        <v>17.985601647575198</v>
      </c>
      <c r="R20" s="26">
        <f t="shared" si="1"/>
        <v>19.681642287129836</v>
      </c>
      <c r="S20" s="27">
        <f>AG23*100/AH23</f>
        <v>89.61378584419974</v>
      </c>
      <c r="T20" s="27">
        <f t="shared" si="3"/>
        <v>56.78854111663006</v>
      </c>
      <c r="U20" s="100">
        <v>1.7</v>
      </c>
      <c r="V20" s="101">
        <v>90</v>
      </c>
      <c r="W20" s="101">
        <v>45</v>
      </c>
      <c r="X20" s="100">
        <v>8</v>
      </c>
      <c r="Y20" s="101">
        <v>2</v>
      </c>
      <c r="Z20" s="101">
        <v>0</v>
      </c>
      <c r="AA20" s="100">
        <v>0</v>
      </c>
      <c r="AB20" s="100">
        <v>4</v>
      </c>
      <c r="AD20" s="47"/>
      <c r="AE20" s="9"/>
      <c r="AF20" s="26">
        <f t="shared" si="5"/>
        <v>18.422534438800604</v>
      </c>
      <c r="AG20" s="26">
        <f t="shared" si="6"/>
        <v>17.868712728006308</v>
      </c>
      <c r="AH20" s="26">
        <f t="shared" si="7"/>
        <v>19.58674982649431</v>
      </c>
      <c r="AI20" s="26">
        <f t="shared" si="8"/>
        <v>19.032928115700013</v>
      </c>
      <c r="AJ20" s="27">
        <f t="shared" si="17"/>
        <v>91.2285748594998</v>
      </c>
      <c r="AK20" s="26">
        <f t="shared" si="9"/>
        <v>18.650413366420697</v>
      </c>
      <c r="AL20" s="26">
        <f t="shared" si="10"/>
        <v>14.883146959629524</v>
      </c>
      <c r="AM20" s="26">
        <f t="shared" si="11"/>
        <v>28.01715633362974</v>
      </c>
      <c r="AN20" s="26">
        <f t="shared" si="12"/>
        <v>24.249889926838566</v>
      </c>
      <c r="AO20" s="27">
        <f t="shared" si="18"/>
        <v>53.12154732050692</v>
      </c>
      <c r="AP20" s="39">
        <f t="shared" si="19"/>
        <v>22.3</v>
      </c>
      <c r="AQ20" s="40">
        <f t="shared" si="20"/>
        <v>20.19258823854276</v>
      </c>
      <c r="AR20" s="41">
        <v>15.28</v>
      </c>
      <c r="AS20" s="42">
        <v>582.83</v>
      </c>
      <c r="AT20" s="42">
        <v>2.482</v>
      </c>
      <c r="AU20" s="7">
        <v>11.4</v>
      </c>
      <c r="AV20" s="26">
        <f t="shared" si="13"/>
        <v>2.3925868107800192</v>
      </c>
      <c r="AW20" s="29">
        <f t="shared" si="14"/>
        <v>23.237</v>
      </c>
      <c r="AX20" s="29">
        <f t="shared" si="15"/>
        <v>1.6462373570674707</v>
      </c>
      <c r="AY20" s="7">
        <v>709.6719999999996</v>
      </c>
      <c r="AZ20" s="29">
        <f t="shared" si="16"/>
        <v>6.0921614319242625</v>
      </c>
    </row>
    <row r="21" spans="1:52" ht="12.75">
      <c r="A21" s="1">
        <v>10</v>
      </c>
      <c r="B21" s="99">
        <v>29.8</v>
      </c>
      <c r="C21" s="100">
        <v>18.4</v>
      </c>
      <c r="D21" s="100">
        <v>22.2</v>
      </c>
      <c r="E21" s="100">
        <v>27.8</v>
      </c>
      <c r="F21" s="100">
        <v>21</v>
      </c>
      <c r="G21" s="100">
        <v>21.6</v>
      </c>
      <c r="H21" s="2">
        <f t="shared" si="4"/>
        <v>3.2437439778362855</v>
      </c>
      <c r="I21" s="100">
        <v>21.8</v>
      </c>
      <c r="J21" s="100">
        <v>31.8</v>
      </c>
      <c r="K21" s="100">
        <v>22.4</v>
      </c>
      <c r="L21" s="100">
        <v>30</v>
      </c>
      <c r="M21" s="100">
        <v>23.8</v>
      </c>
      <c r="N21" s="100">
        <v>28.8</v>
      </c>
      <c r="O21" s="25"/>
      <c r="P21" s="1">
        <v>11</v>
      </c>
      <c r="Q21" s="26">
        <f t="shared" si="0"/>
        <v>17.979477070165167</v>
      </c>
      <c r="R21" s="26">
        <f t="shared" si="1"/>
        <v>18.761215319561614</v>
      </c>
      <c r="S21" s="27">
        <f t="shared" si="2"/>
        <v>92.92248873253153</v>
      </c>
      <c r="T21" s="27">
        <f t="shared" si="3"/>
        <v>57.32383334435998</v>
      </c>
      <c r="U21" s="100">
        <v>4.2</v>
      </c>
      <c r="V21" s="101">
        <v>45</v>
      </c>
      <c r="W21" s="102">
        <v>90</v>
      </c>
      <c r="X21" s="100">
        <v>7.4</v>
      </c>
      <c r="Y21" s="101">
        <v>0</v>
      </c>
      <c r="Z21" s="101">
        <v>0</v>
      </c>
      <c r="AA21" s="100">
        <v>0</v>
      </c>
      <c r="AB21" s="100">
        <v>4.2</v>
      </c>
      <c r="AD21" s="9"/>
      <c r="AE21" s="9"/>
      <c r="AF21" s="26">
        <f t="shared" si="5"/>
        <v>18.197092861525398</v>
      </c>
      <c r="AG21" s="26">
        <f t="shared" si="6"/>
        <v>17.422005564613286</v>
      </c>
      <c r="AH21" s="26">
        <f t="shared" si="7"/>
        <v>19.827152363582172</v>
      </c>
      <c r="AI21" s="26">
        <f t="shared" si="8"/>
        <v>19.05206506667006</v>
      </c>
      <c r="AJ21" s="27">
        <f t="shared" si="17"/>
        <v>87.86942897868391</v>
      </c>
      <c r="AK21" s="26">
        <f t="shared" si="9"/>
        <v>18.880751885205463</v>
      </c>
      <c r="AL21" s="26">
        <f t="shared" si="10"/>
        <v>15.444724605314159</v>
      </c>
      <c r="AM21" s="26">
        <f t="shared" si="11"/>
        <v>27.370277779485736</v>
      </c>
      <c r="AN21" s="26">
        <f t="shared" si="12"/>
        <v>23.934250499594434</v>
      </c>
      <c r="AO21" s="27">
        <f t="shared" si="18"/>
        <v>56.428819355608134</v>
      </c>
      <c r="AP21" s="39">
        <f t="shared" si="19"/>
        <v>23.3</v>
      </c>
      <c r="AQ21" s="40">
        <f t="shared" si="20"/>
        <v>21.45353768713591</v>
      </c>
      <c r="AR21" s="41">
        <v>15.5</v>
      </c>
      <c r="AS21" s="42">
        <v>582.32</v>
      </c>
      <c r="AT21" s="42">
        <v>2.618</v>
      </c>
      <c r="AU21" s="7">
        <v>11.4</v>
      </c>
      <c r="AV21" s="26">
        <f t="shared" si="13"/>
        <v>2.075266070289709</v>
      </c>
      <c r="AW21" s="29">
        <f t="shared" si="14"/>
        <v>24.46</v>
      </c>
      <c r="AX21" s="29">
        <f t="shared" si="15"/>
        <v>2.1868373872322264</v>
      </c>
      <c r="AY21" s="7">
        <v>710.3379999999996</v>
      </c>
      <c r="AZ21" s="29">
        <f t="shared" si="16"/>
        <v>5.561513406446804</v>
      </c>
    </row>
    <row r="22" spans="1:52" ht="12.75">
      <c r="A22" s="1">
        <v>11</v>
      </c>
      <c r="B22" s="99">
        <v>28.6</v>
      </c>
      <c r="C22" s="100">
        <v>18</v>
      </c>
      <c r="D22" s="100">
        <v>21.6</v>
      </c>
      <c r="E22" s="100">
        <v>27</v>
      </c>
      <c r="F22" s="100">
        <v>20.8</v>
      </c>
      <c r="G22" s="100">
        <v>21</v>
      </c>
      <c r="H22" s="2">
        <f t="shared" si="4"/>
        <v>3.2174170763208596</v>
      </c>
      <c r="I22" s="100">
        <v>22.4</v>
      </c>
      <c r="J22" s="100">
        <v>32</v>
      </c>
      <c r="K22" s="100">
        <v>22.8</v>
      </c>
      <c r="L22" s="100">
        <v>31</v>
      </c>
      <c r="M22" s="100">
        <v>24</v>
      </c>
      <c r="N22" s="100">
        <v>28.8</v>
      </c>
      <c r="O22" s="25"/>
      <c r="P22" s="1">
        <v>12</v>
      </c>
      <c r="Q22" s="26">
        <f t="shared" si="0"/>
        <v>16.442442745525554</v>
      </c>
      <c r="R22" s="26">
        <f t="shared" si="1"/>
        <v>18.75072664503405</v>
      </c>
      <c r="S22" s="27">
        <f t="shared" si="2"/>
        <v>89.25179540386864</v>
      </c>
      <c r="T22" s="27">
        <f t="shared" si="3"/>
        <v>56.959766263513465</v>
      </c>
      <c r="U22" s="100">
        <v>4.6</v>
      </c>
      <c r="V22" s="102">
        <v>90</v>
      </c>
      <c r="W22" s="101">
        <v>45</v>
      </c>
      <c r="X22" s="100">
        <v>6.8</v>
      </c>
      <c r="Y22" s="101">
        <v>0</v>
      </c>
      <c r="Z22" s="101">
        <v>0</v>
      </c>
      <c r="AA22" s="100">
        <v>0</v>
      </c>
      <c r="AB22" s="100">
        <v>4.2</v>
      </c>
      <c r="AD22" s="9"/>
      <c r="AE22" s="9"/>
      <c r="AF22" s="26">
        <f t="shared" si="5"/>
        <v>18.650413366420697</v>
      </c>
      <c r="AG22" s="26">
        <f t="shared" si="6"/>
        <v>17.87479969443428</v>
      </c>
      <c r="AH22" s="26">
        <f t="shared" si="7"/>
        <v>20.315700370655673</v>
      </c>
      <c r="AI22" s="26">
        <f t="shared" si="8"/>
        <v>19.540086698669256</v>
      </c>
      <c r="AJ22" s="27">
        <f t="shared" si="17"/>
        <v>87.98515122940546</v>
      </c>
      <c r="AK22" s="26">
        <f t="shared" si="9"/>
        <v>19.348897468639013</v>
      </c>
      <c r="AL22" s="26">
        <f t="shared" si="10"/>
        <v>15.355959646749142</v>
      </c>
      <c r="AM22" s="26">
        <f t="shared" si="11"/>
        <v>29.69290848460822</v>
      </c>
      <c r="AN22" s="26">
        <f t="shared" si="12"/>
        <v>25.69997066271835</v>
      </c>
      <c r="AO22" s="27">
        <f t="shared" si="18"/>
        <v>51.71591612424611</v>
      </c>
      <c r="AP22" s="39">
        <f t="shared" si="19"/>
        <v>23.1</v>
      </c>
      <c r="AQ22" s="40">
        <f t="shared" si="20"/>
        <v>21.1959895111718</v>
      </c>
      <c r="AR22" s="41">
        <v>15.45</v>
      </c>
      <c r="AS22" s="42">
        <v>582.42</v>
      </c>
      <c r="AT22" s="42">
        <v>2.59</v>
      </c>
      <c r="AU22" s="7">
        <v>11.4</v>
      </c>
      <c r="AV22" s="26">
        <f t="shared" si="13"/>
        <v>1.1432375949374551</v>
      </c>
      <c r="AW22" s="29">
        <f t="shared" si="14"/>
        <v>29.352</v>
      </c>
      <c r="AX22" s="29">
        <f t="shared" si="15"/>
        <v>2.0737886543455044</v>
      </c>
      <c r="AY22" s="7">
        <v>711.0039999999997</v>
      </c>
      <c r="AZ22" s="29">
        <f t="shared" si="16"/>
        <v>4.120116925929739</v>
      </c>
    </row>
    <row r="23" spans="1:52" ht="12.75">
      <c r="A23" s="1">
        <v>12</v>
      </c>
      <c r="B23" s="99">
        <v>28</v>
      </c>
      <c r="C23" s="100">
        <v>17.4</v>
      </c>
      <c r="D23" s="100">
        <v>20.8</v>
      </c>
      <c r="E23" s="100">
        <v>26.6</v>
      </c>
      <c r="F23" s="100">
        <v>19.6</v>
      </c>
      <c r="G23" s="100">
        <v>20.6</v>
      </c>
      <c r="H23" s="2">
        <f t="shared" si="4"/>
        <v>3.1450837986532987</v>
      </c>
      <c r="I23" s="100">
        <v>21.8</v>
      </c>
      <c r="J23" s="100">
        <v>32.4</v>
      </c>
      <c r="K23" s="100">
        <v>22.4</v>
      </c>
      <c r="L23" s="100">
        <v>30.8</v>
      </c>
      <c r="M23" s="100">
        <v>23.6</v>
      </c>
      <c r="N23" s="100">
        <v>29.6</v>
      </c>
      <c r="O23" s="25"/>
      <c r="P23" s="1">
        <v>13</v>
      </c>
      <c r="Q23" s="26">
        <f t="shared" si="0"/>
        <v>15.299486215259673</v>
      </c>
      <c r="R23" s="26">
        <f t="shared" si="1"/>
        <v>20.32166655096633</v>
      </c>
      <c r="S23" s="27">
        <f t="shared" si="2"/>
        <v>87.25027626546064</v>
      </c>
      <c r="T23" s="27">
        <f t="shared" si="3"/>
        <v>58.595689125425515</v>
      </c>
      <c r="U23" s="100">
        <v>5.9</v>
      </c>
      <c r="V23" s="101">
        <v>45</v>
      </c>
      <c r="W23" s="102">
        <v>90</v>
      </c>
      <c r="X23" s="100">
        <v>10</v>
      </c>
      <c r="Y23" s="101">
        <v>0</v>
      </c>
      <c r="Z23" s="101">
        <v>0</v>
      </c>
      <c r="AA23" s="100">
        <v>0</v>
      </c>
      <c r="AB23" s="100">
        <v>4.4</v>
      </c>
      <c r="AD23" s="9"/>
      <c r="AE23" s="9"/>
      <c r="AF23" s="26">
        <f t="shared" si="5"/>
        <v>18.650413366420697</v>
      </c>
      <c r="AG23" s="26">
        <f t="shared" si="6"/>
        <v>17.985601647575198</v>
      </c>
      <c r="AH23" s="26">
        <f t="shared" si="7"/>
        <v>20.070128137253914</v>
      </c>
      <c r="AI23" s="26">
        <f t="shared" si="8"/>
        <v>19.405316418408415</v>
      </c>
      <c r="AJ23" s="27">
        <f t="shared" si="17"/>
        <v>89.61378584419974</v>
      </c>
      <c r="AK23" s="26">
        <f t="shared" si="9"/>
        <v>19.348897468639013</v>
      </c>
      <c r="AL23" s="26">
        <f t="shared" si="10"/>
        <v>15.910534344233847</v>
      </c>
      <c r="AM23" s="26">
        <f t="shared" si="11"/>
        <v>28.01715633362974</v>
      </c>
      <c r="AN23" s="26">
        <f t="shared" si="12"/>
        <v>24.57879320922457</v>
      </c>
      <c r="AO23" s="27">
        <f t="shared" si="18"/>
        <v>56.78854111663006</v>
      </c>
      <c r="AP23" s="39">
        <f t="shared" si="19"/>
        <v>24.1</v>
      </c>
      <c r="AQ23" s="40">
        <f t="shared" si="20"/>
        <v>22.511246343938485</v>
      </c>
      <c r="AR23" s="41">
        <v>15.67</v>
      </c>
      <c r="AS23" s="42">
        <v>581.91</v>
      </c>
      <c r="AT23" s="42">
        <v>2.73</v>
      </c>
      <c r="AU23" s="7">
        <v>11.4</v>
      </c>
      <c r="AV23" s="26">
        <f t="shared" si="13"/>
        <v>2.077868523312649</v>
      </c>
      <c r="AW23" s="29">
        <f t="shared" si="14"/>
        <v>20.791</v>
      </c>
      <c r="AX23" s="29">
        <f t="shared" si="15"/>
        <v>2.3519365654307958</v>
      </c>
      <c r="AY23" s="7">
        <v>711.67</v>
      </c>
      <c r="AZ23" s="29">
        <f t="shared" si="16"/>
        <v>5.648281882982447</v>
      </c>
    </row>
    <row r="24" spans="1:52" ht="12.75">
      <c r="A24" s="1">
        <v>13</v>
      </c>
      <c r="B24" s="99">
        <v>27</v>
      </c>
      <c r="C24" s="100">
        <v>16.2</v>
      </c>
      <c r="D24" s="100">
        <v>20</v>
      </c>
      <c r="E24" s="100">
        <v>27</v>
      </c>
      <c r="F24" s="100">
        <v>18.6</v>
      </c>
      <c r="G24" s="100">
        <v>21.2</v>
      </c>
      <c r="H24" s="2">
        <f t="shared" si="4"/>
        <v>3.3054041924274826</v>
      </c>
      <c r="I24" s="100">
        <v>21.8</v>
      </c>
      <c r="J24" s="100">
        <v>31.4</v>
      </c>
      <c r="K24" s="100">
        <v>22.4</v>
      </c>
      <c r="L24" s="100">
        <v>30</v>
      </c>
      <c r="M24" s="100">
        <v>24</v>
      </c>
      <c r="N24" s="100">
        <v>29.6</v>
      </c>
      <c r="O24" s="25"/>
      <c r="P24" s="1">
        <v>14</v>
      </c>
      <c r="Q24" s="26">
        <f t="shared" si="0"/>
        <v>15.832650130910478</v>
      </c>
      <c r="R24" s="26">
        <f t="shared" si="1"/>
        <v>19.5301778603892</v>
      </c>
      <c r="S24" s="27">
        <f t="shared" si="2"/>
        <v>92.5578636410706</v>
      </c>
      <c r="T24" s="27">
        <f t="shared" si="3"/>
        <v>61.65891678240056</v>
      </c>
      <c r="U24" s="100">
        <v>7.2</v>
      </c>
      <c r="V24" s="102">
        <v>90</v>
      </c>
      <c r="W24" s="102">
        <v>90</v>
      </c>
      <c r="X24" s="100">
        <v>9.6</v>
      </c>
      <c r="Y24" s="101">
        <v>3</v>
      </c>
      <c r="Z24" s="101">
        <v>3</v>
      </c>
      <c r="AA24" s="100">
        <v>0</v>
      </c>
      <c r="AB24" s="100">
        <v>4</v>
      </c>
      <c r="AF24" s="26">
        <f t="shared" si="5"/>
        <v>18.422534438800604</v>
      </c>
      <c r="AG24" s="26">
        <f t="shared" si="6"/>
        <v>17.979477070165167</v>
      </c>
      <c r="AH24" s="26">
        <f t="shared" si="7"/>
        <v>19.348897468639013</v>
      </c>
      <c r="AI24" s="26">
        <f t="shared" si="8"/>
        <v>18.905840100003573</v>
      </c>
      <c r="AJ24" s="27">
        <f t="shared" si="17"/>
        <v>92.92248873253153</v>
      </c>
      <c r="AK24" s="26">
        <f t="shared" si="9"/>
        <v>18.650413366420697</v>
      </c>
      <c r="AL24" s="26">
        <f t="shared" si="10"/>
        <v>15.326354772193191</v>
      </c>
      <c r="AM24" s="26">
        <f t="shared" si="11"/>
        <v>26.736444299046745</v>
      </c>
      <c r="AN24" s="26">
        <f t="shared" si="12"/>
        <v>23.41238570481924</v>
      </c>
      <c r="AO24" s="27">
        <f t="shared" si="18"/>
        <v>57.32383334435998</v>
      </c>
      <c r="AP24" s="39">
        <f t="shared" si="19"/>
        <v>23.3</v>
      </c>
      <c r="AQ24" s="40">
        <f t="shared" si="20"/>
        <v>21.45353768713591</v>
      </c>
      <c r="AR24" s="41">
        <v>15.5</v>
      </c>
      <c r="AS24" s="42">
        <v>582.32</v>
      </c>
      <c r="AT24" s="42">
        <v>2.618</v>
      </c>
      <c r="AU24" s="7">
        <v>11.4</v>
      </c>
      <c r="AV24" s="26">
        <f t="shared" si="13"/>
        <v>1.957376762585932</v>
      </c>
      <c r="AW24" s="29">
        <f t="shared" si="14"/>
        <v>51.36600000000001</v>
      </c>
      <c r="AX24" s="29">
        <f t="shared" si="15"/>
        <v>2.543278199790323</v>
      </c>
      <c r="AY24" s="7">
        <v>712.3359999999998</v>
      </c>
      <c r="AZ24" s="29">
        <f t="shared" si="16"/>
        <v>5.432295319628922</v>
      </c>
    </row>
    <row r="25" spans="1:52" ht="12.75">
      <c r="A25" s="1">
        <v>14</v>
      </c>
      <c r="B25" s="99">
        <v>27.2</v>
      </c>
      <c r="C25" s="100">
        <v>16.4</v>
      </c>
      <c r="D25" s="100">
        <v>19.6</v>
      </c>
      <c r="E25" s="100">
        <v>26</v>
      </c>
      <c r="F25" s="100">
        <v>18.8</v>
      </c>
      <c r="G25" s="100">
        <v>20.8</v>
      </c>
      <c r="H25" s="2">
        <f t="shared" si="4"/>
        <v>3.3630358780166296</v>
      </c>
      <c r="I25" s="100">
        <v>21.6</v>
      </c>
      <c r="J25" s="100">
        <v>30</v>
      </c>
      <c r="K25" s="100">
        <v>22.4</v>
      </c>
      <c r="L25" s="100">
        <v>28.8</v>
      </c>
      <c r="M25" s="100">
        <v>23.8</v>
      </c>
      <c r="N25" s="100">
        <v>28</v>
      </c>
      <c r="O25" s="25"/>
      <c r="P25" s="1">
        <v>15</v>
      </c>
      <c r="Q25" s="26">
        <f t="shared" si="0"/>
        <v>17.09810751209989</v>
      </c>
      <c r="R25" s="26">
        <f t="shared" si="1"/>
        <v>20.34713192411148</v>
      </c>
      <c r="S25" s="27">
        <f t="shared" si="2"/>
        <v>96.30873609692871</v>
      </c>
      <c r="T25" s="27">
        <f t="shared" si="3"/>
        <v>69.58684992873586</v>
      </c>
      <c r="U25" s="100">
        <v>6.1</v>
      </c>
      <c r="V25" s="101">
        <v>140</v>
      </c>
      <c r="W25" s="102">
        <v>90</v>
      </c>
      <c r="X25" s="100">
        <v>4.2</v>
      </c>
      <c r="Y25" s="101">
        <v>6</v>
      </c>
      <c r="Z25" s="101">
        <v>3</v>
      </c>
      <c r="AA25" s="100">
        <v>1.4</v>
      </c>
      <c r="AB25" s="100">
        <v>3.2</v>
      </c>
      <c r="AF25" s="26">
        <f t="shared" si="5"/>
        <v>17.10567801381824</v>
      </c>
      <c r="AG25" s="26">
        <f t="shared" si="6"/>
        <v>16.442442745525554</v>
      </c>
      <c r="AH25" s="26">
        <f t="shared" si="7"/>
        <v>18.422534438800604</v>
      </c>
      <c r="AI25" s="26">
        <f t="shared" si="8"/>
        <v>17.759299170507923</v>
      </c>
      <c r="AJ25" s="27">
        <f t="shared" si="17"/>
        <v>89.25179540386864</v>
      </c>
      <c r="AK25" s="26">
        <f t="shared" si="9"/>
        <v>18.197092861525398</v>
      </c>
      <c r="AL25" s="26">
        <f t="shared" si="10"/>
        <v>14.875290160473481</v>
      </c>
      <c r="AM25" s="26">
        <f t="shared" si="11"/>
        <v>26.115433991873836</v>
      </c>
      <c r="AN25" s="26">
        <f t="shared" si="12"/>
        <v>22.79363129082192</v>
      </c>
      <c r="AO25" s="27">
        <f t="shared" si="18"/>
        <v>56.959766263513465</v>
      </c>
      <c r="AP25" s="39">
        <f t="shared" si="19"/>
        <v>22.7</v>
      </c>
      <c r="AQ25" s="40">
        <f t="shared" si="20"/>
        <v>20.688978293651985</v>
      </c>
      <c r="AR25" s="41">
        <v>15.36</v>
      </c>
      <c r="AS25" s="42">
        <v>582.62</v>
      </c>
      <c r="AT25" s="42">
        <v>2.536</v>
      </c>
      <c r="AU25" s="7">
        <v>11.4</v>
      </c>
      <c r="AV25" s="26">
        <f t="shared" si="13"/>
        <v>1.9167052680606205</v>
      </c>
      <c r="AW25" s="29">
        <f t="shared" si="14"/>
        <v>56.257999999999996</v>
      </c>
      <c r="AX25" s="29">
        <f t="shared" si="15"/>
        <v>2.7509832559883556</v>
      </c>
      <c r="AY25" s="7">
        <v>713.0019999999998</v>
      </c>
      <c r="AZ25" s="29">
        <f t="shared" si="16"/>
        <v>5.2171914889004105</v>
      </c>
    </row>
    <row r="26" spans="1:52" ht="12.75">
      <c r="A26" s="1">
        <v>15</v>
      </c>
      <c r="B26" s="99">
        <v>26.2</v>
      </c>
      <c r="C26" s="100">
        <v>17.2</v>
      </c>
      <c r="D26" s="100">
        <v>20.2</v>
      </c>
      <c r="E26" s="100">
        <v>25.6</v>
      </c>
      <c r="F26" s="100">
        <v>19.8</v>
      </c>
      <c r="G26" s="100">
        <v>21.6</v>
      </c>
      <c r="H26" s="2">
        <f t="shared" si="4"/>
        <v>2.6196760630963873</v>
      </c>
      <c r="I26" s="100">
        <v>21</v>
      </c>
      <c r="J26" s="100">
        <v>31.6</v>
      </c>
      <c r="K26" s="100">
        <v>22.4</v>
      </c>
      <c r="L26" s="100">
        <v>30</v>
      </c>
      <c r="M26" s="100">
        <v>23.8</v>
      </c>
      <c r="N26" s="100">
        <v>28.8</v>
      </c>
      <c r="O26" s="25"/>
      <c r="P26" s="1">
        <v>16</v>
      </c>
      <c r="Q26" s="26">
        <f t="shared" si="0"/>
        <v>17.309931374144256</v>
      </c>
      <c r="R26" s="26">
        <f t="shared" si="1"/>
        <v>18.982819225843446</v>
      </c>
      <c r="S26" s="27">
        <f t="shared" si="2"/>
        <v>89.46210709008332</v>
      </c>
      <c r="T26" s="27">
        <f t="shared" si="3"/>
        <v>55.18669188382335</v>
      </c>
      <c r="U26" s="100">
        <v>5</v>
      </c>
      <c r="V26" s="102">
        <v>90</v>
      </c>
      <c r="W26" s="102">
        <v>90</v>
      </c>
      <c r="X26" s="100">
        <v>2</v>
      </c>
      <c r="Y26" s="101">
        <v>6</v>
      </c>
      <c r="Z26" s="101">
        <v>2</v>
      </c>
      <c r="AA26" s="100">
        <v>0</v>
      </c>
      <c r="AB26" s="100">
        <v>3.8</v>
      </c>
      <c r="AF26" s="26">
        <f t="shared" si="5"/>
        <v>16.07195231739021</v>
      </c>
      <c r="AG26" s="26">
        <f t="shared" si="6"/>
        <v>15.299486215259673</v>
      </c>
      <c r="AH26" s="26">
        <f t="shared" si="7"/>
        <v>17.53517223110067</v>
      </c>
      <c r="AI26" s="26">
        <f t="shared" si="8"/>
        <v>16.762706128970134</v>
      </c>
      <c r="AJ26" s="27">
        <f t="shared" si="17"/>
        <v>87.25027626546064</v>
      </c>
      <c r="AK26" s="26">
        <f t="shared" si="9"/>
        <v>18.880751885205463</v>
      </c>
      <c r="AL26" s="26">
        <f t="shared" si="10"/>
        <v>15.666403784661984</v>
      </c>
      <c r="AM26" s="26">
        <f t="shared" si="11"/>
        <v>26.736444299046745</v>
      </c>
      <c r="AN26" s="26">
        <f t="shared" si="12"/>
        <v>23.522096198503267</v>
      </c>
      <c r="AO26" s="27">
        <f t="shared" si="18"/>
        <v>58.595689125425515</v>
      </c>
      <c r="AP26" s="46">
        <f t="shared" si="19"/>
        <v>21.6</v>
      </c>
      <c r="AQ26" s="40">
        <f t="shared" si="20"/>
        <v>19.348897468639013</v>
      </c>
      <c r="AR26" s="41">
        <v>15.12</v>
      </c>
      <c r="AS26" s="42">
        <v>583.18</v>
      </c>
      <c r="AT26" s="42">
        <v>2.391</v>
      </c>
      <c r="AU26" s="7">
        <v>11.4</v>
      </c>
      <c r="AV26" s="26">
        <f t="shared" si="13"/>
        <v>2.662803001223117</v>
      </c>
      <c r="AW26" s="29">
        <f t="shared" si="14"/>
        <v>72.15700000000001</v>
      </c>
      <c r="AX26" s="29">
        <f t="shared" si="15"/>
        <v>2.329427727025806</v>
      </c>
      <c r="AY26" s="7">
        <v>713.6679999999999</v>
      </c>
      <c r="AZ26" s="29">
        <f t="shared" si="16"/>
        <v>6.37639475759944</v>
      </c>
    </row>
    <row r="27" spans="1:52" ht="12.75">
      <c r="A27" s="1">
        <v>16</v>
      </c>
      <c r="B27" s="99">
        <v>25.8</v>
      </c>
      <c r="C27" s="100">
        <v>17</v>
      </c>
      <c r="D27" s="100">
        <v>21.6</v>
      </c>
      <c r="E27" s="100">
        <v>27.4</v>
      </c>
      <c r="F27" s="100">
        <v>20.4</v>
      </c>
      <c r="G27" s="100">
        <v>21</v>
      </c>
      <c r="H27" s="2">
        <f t="shared" si="4"/>
        <v>2.4261691079127123</v>
      </c>
      <c r="I27" s="100">
        <v>21.2</v>
      </c>
      <c r="J27" s="100">
        <v>31.8</v>
      </c>
      <c r="K27" s="100">
        <v>22.6</v>
      </c>
      <c r="L27" s="100">
        <v>30</v>
      </c>
      <c r="M27" s="100">
        <v>23.4</v>
      </c>
      <c r="N27" s="100">
        <v>28.6</v>
      </c>
      <c r="O27" s="25"/>
      <c r="P27" s="1">
        <v>17</v>
      </c>
      <c r="Q27" s="26">
        <f t="shared" si="0"/>
        <v>16.871487311778637</v>
      </c>
      <c r="R27" s="26">
        <f t="shared" si="1"/>
        <v>19.54578942324894</v>
      </c>
      <c r="S27" s="27">
        <f t="shared" si="2"/>
        <v>89.35813263347187</v>
      </c>
      <c r="T27" s="27">
        <f t="shared" si="3"/>
        <v>57.502998686463584</v>
      </c>
      <c r="U27" s="100">
        <v>4.9</v>
      </c>
      <c r="V27" s="101">
        <v>45</v>
      </c>
      <c r="W27" s="101">
        <v>45</v>
      </c>
      <c r="X27" s="100">
        <v>7.9</v>
      </c>
      <c r="Y27" s="101">
        <v>2</v>
      </c>
      <c r="Z27" s="101">
        <v>2</v>
      </c>
      <c r="AA27" s="100">
        <v>0</v>
      </c>
      <c r="AB27" s="100">
        <v>4.2</v>
      </c>
      <c r="AF27" s="26">
        <f t="shared" si="5"/>
        <v>16.274208658650668</v>
      </c>
      <c r="AG27" s="26">
        <f t="shared" si="6"/>
        <v>15.832650130910478</v>
      </c>
      <c r="AH27" s="26">
        <f t="shared" si="7"/>
        <v>17.10567801381824</v>
      </c>
      <c r="AI27" s="26">
        <f t="shared" si="8"/>
        <v>16.66411948607805</v>
      </c>
      <c r="AJ27" s="27">
        <f t="shared" si="17"/>
        <v>92.5578636410706</v>
      </c>
      <c r="AK27" s="26">
        <f t="shared" si="9"/>
        <v>18.422534438800604</v>
      </c>
      <c r="AL27" s="26">
        <f t="shared" si="10"/>
        <v>15.542661542670258</v>
      </c>
      <c r="AM27" s="26">
        <f t="shared" si="11"/>
        <v>25.207483935408078</v>
      </c>
      <c r="AN27" s="26">
        <f t="shared" si="12"/>
        <v>22.327611039277734</v>
      </c>
      <c r="AO27" s="27">
        <f t="shared" si="18"/>
        <v>61.65891678240056</v>
      </c>
      <c r="AP27" s="39">
        <f t="shared" si="19"/>
        <v>21.799999999999997</v>
      </c>
      <c r="AQ27" s="40">
        <f t="shared" si="20"/>
        <v>19.586749826494305</v>
      </c>
      <c r="AR27" s="41">
        <v>15.17</v>
      </c>
      <c r="AS27" s="42">
        <v>583.08</v>
      </c>
      <c r="AT27" s="42">
        <v>2.417</v>
      </c>
      <c r="AU27" s="7">
        <v>11.4</v>
      </c>
      <c r="AV27" s="26">
        <f t="shared" si="13"/>
        <v>2.5457156072295986</v>
      </c>
      <c r="AW27" s="29">
        <f t="shared" si="14"/>
        <v>88.05600000000001</v>
      </c>
      <c r="AX27" s="29">
        <f t="shared" si="15"/>
        <v>2.5663680676471725</v>
      </c>
      <c r="AY27" s="7">
        <v>714.334</v>
      </c>
      <c r="AZ27" s="29">
        <f t="shared" si="16"/>
        <v>6.238361667442942</v>
      </c>
    </row>
    <row r="28" spans="1:52" ht="12.75">
      <c r="A28" s="1">
        <v>17</v>
      </c>
      <c r="B28" s="99">
        <v>28</v>
      </c>
      <c r="C28" s="100">
        <v>17.8</v>
      </c>
      <c r="D28" s="100">
        <v>21.2</v>
      </c>
      <c r="E28" s="100">
        <v>27.2</v>
      </c>
      <c r="F28" s="100">
        <v>20</v>
      </c>
      <c r="G28" s="100">
        <v>21.2</v>
      </c>
      <c r="H28" s="2">
        <f t="shared" si="4"/>
        <v>3.3015764473763833</v>
      </c>
      <c r="I28" s="100">
        <v>21.4</v>
      </c>
      <c r="J28" s="100">
        <v>31.8</v>
      </c>
      <c r="K28" s="100">
        <v>22.8</v>
      </c>
      <c r="L28" s="100">
        <v>30.2</v>
      </c>
      <c r="M28" s="100">
        <v>23</v>
      </c>
      <c r="N28" s="100">
        <v>29</v>
      </c>
      <c r="O28" s="25"/>
      <c r="P28" s="1">
        <v>18</v>
      </c>
      <c r="Q28" s="26">
        <f t="shared" si="0"/>
        <v>17.089523624510484</v>
      </c>
      <c r="R28" s="26">
        <f t="shared" si="1"/>
        <v>19.43494983357503</v>
      </c>
      <c r="S28" s="27">
        <f t="shared" si="2"/>
        <v>89.41041093203165</v>
      </c>
      <c r="T28" s="27">
        <f t="shared" si="3"/>
        <v>58.595689125425515</v>
      </c>
      <c r="U28" s="100">
        <v>5.2</v>
      </c>
      <c r="V28" s="102">
        <v>90</v>
      </c>
      <c r="W28" s="101">
        <v>90</v>
      </c>
      <c r="X28" s="100">
        <v>9.6</v>
      </c>
      <c r="Y28" s="101">
        <v>2</v>
      </c>
      <c r="Z28" s="101">
        <v>2</v>
      </c>
      <c r="AA28" s="100">
        <v>0</v>
      </c>
      <c r="AB28" s="100">
        <v>3.8</v>
      </c>
      <c r="AF28" s="26">
        <f t="shared" si="5"/>
        <v>17.31926085130694</v>
      </c>
      <c r="AG28" s="26">
        <f t="shared" si="6"/>
        <v>17.09810751209989</v>
      </c>
      <c r="AH28" s="26">
        <f t="shared" si="7"/>
        <v>17.75343359806084</v>
      </c>
      <c r="AI28" s="26">
        <f t="shared" si="8"/>
        <v>17.532280258853792</v>
      </c>
      <c r="AJ28" s="27">
        <f t="shared" si="17"/>
        <v>96.30873609692871</v>
      </c>
      <c r="AK28" s="26">
        <f t="shared" si="9"/>
        <v>19.348897468639013</v>
      </c>
      <c r="AL28" s="26">
        <f t="shared" si="10"/>
        <v>17.130598678700196</v>
      </c>
      <c r="AM28" s="26">
        <f t="shared" si="11"/>
        <v>24.617580327667802</v>
      </c>
      <c r="AN28" s="26">
        <f t="shared" si="12"/>
        <v>22.399281537728985</v>
      </c>
      <c r="AO28" s="27">
        <f t="shared" si="18"/>
        <v>69.58684992873586</v>
      </c>
      <c r="AP28" s="39">
        <f t="shared" si="19"/>
        <v>21.7</v>
      </c>
      <c r="AQ28" s="40">
        <f t="shared" si="20"/>
        <v>19.467506309793453</v>
      </c>
      <c r="AR28" s="41">
        <v>15.14</v>
      </c>
      <c r="AS28" s="42">
        <v>583.13</v>
      </c>
      <c r="AT28" s="42">
        <v>2.404</v>
      </c>
      <c r="AU28" s="7">
        <v>11.4</v>
      </c>
      <c r="AV28" s="26">
        <f t="shared" si="13"/>
        <v>1.1722225650298654</v>
      </c>
      <c r="AW28" s="29">
        <f t="shared" si="14"/>
        <v>74.603</v>
      </c>
      <c r="AX28" s="29">
        <f t="shared" si="15"/>
        <v>1.4380366374245652</v>
      </c>
      <c r="AY28" s="7">
        <v>715</v>
      </c>
      <c r="AZ28" s="29">
        <f t="shared" si="16"/>
        <v>4.283429171250971</v>
      </c>
    </row>
    <row r="29" spans="1:52" ht="12.75">
      <c r="A29" s="1">
        <v>18</v>
      </c>
      <c r="B29" s="99">
        <v>27.6</v>
      </c>
      <c r="C29" s="100">
        <v>17.6</v>
      </c>
      <c r="D29" s="100">
        <v>21.4</v>
      </c>
      <c r="E29" s="100">
        <v>27</v>
      </c>
      <c r="F29" s="100">
        <v>20.2</v>
      </c>
      <c r="G29" s="100">
        <v>21.2</v>
      </c>
      <c r="H29" s="2">
        <f t="shared" si="4"/>
        <v>3.4321212692691003</v>
      </c>
      <c r="I29" s="100">
        <v>21.4</v>
      </c>
      <c r="J29" s="100">
        <v>32.4</v>
      </c>
      <c r="K29" s="100">
        <v>22.4</v>
      </c>
      <c r="L29" s="100">
        <v>30.2</v>
      </c>
      <c r="M29" s="100">
        <v>23.8</v>
      </c>
      <c r="N29" s="100">
        <v>29</v>
      </c>
      <c r="O29" s="25"/>
      <c r="P29" s="1">
        <v>19</v>
      </c>
      <c r="Q29" s="26">
        <f t="shared" si="0"/>
        <v>17.75794838584745</v>
      </c>
      <c r="R29" s="26">
        <f t="shared" si="1"/>
        <v>19.446204152979586</v>
      </c>
      <c r="S29" s="27">
        <f t="shared" si="2"/>
        <v>89.56378636835734</v>
      </c>
      <c r="T29" s="27">
        <f t="shared" si="3"/>
        <v>54.522205072424036</v>
      </c>
      <c r="U29" s="100">
        <v>8.2</v>
      </c>
      <c r="V29" s="101">
        <v>90</v>
      </c>
      <c r="W29" s="101">
        <v>45</v>
      </c>
      <c r="X29" s="100">
        <v>7.5</v>
      </c>
      <c r="Y29" s="101">
        <v>2</v>
      </c>
      <c r="Z29" s="101">
        <v>2</v>
      </c>
      <c r="AA29" s="100">
        <v>0</v>
      </c>
      <c r="AB29" s="100">
        <v>4.2</v>
      </c>
      <c r="AF29" s="26">
        <f t="shared" si="5"/>
        <v>17.97406655460559</v>
      </c>
      <c r="AG29" s="26">
        <f t="shared" si="6"/>
        <v>17.309931374144256</v>
      </c>
      <c r="AH29" s="26">
        <f t="shared" si="7"/>
        <v>19.348897468639013</v>
      </c>
      <c r="AI29" s="26">
        <f t="shared" si="8"/>
        <v>18.68476228817768</v>
      </c>
      <c r="AJ29" s="27">
        <f t="shared" si="17"/>
        <v>89.46210709008332</v>
      </c>
      <c r="AK29" s="26">
        <f t="shared" si="9"/>
        <v>18.650413366420697</v>
      </c>
      <c r="AL29" s="26">
        <f t="shared" si="10"/>
        <v>15.10475086591136</v>
      </c>
      <c r="AM29" s="26">
        <f t="shared" si="11"/>
        <v>27.370277779485736</v>
      </c>
      <c r="AN29" s="26">
        <f t="shared" si="12"/>
        <v>23.8246152789764</v>
      </c>
      <c r="AO29" s="27">
        <f t="shared" si="18"/>
        <v>55.18669188382335</v>
      </c>
      <c r="AP29" s="39">
        <f t="shared" si="19"/>
        <v>21.4</v>
      </c>
      <c r="AQ29" s="40">
        <f t="shared" si="20"/>
        <v>19.113572397627905</v>
      </c>
      <c r="AR29" s="41">
        <v>15.08</v>
      </c>
      <c r="AS29" s="42">
        <v>583.29</v>
      </c>
      <c r="AT29" s="42">
        <v>2.366</v>
      </c>
      <c r="AU29" s="7">
        <v>11.412</v>
      </c>
      <c r="AV29" s="26">
        <f t="shared" si="13"/>
        <v>0.7369800418471621</v>
      </c>
      <c r="AW29" s="29">
        <f t="shared" si="14"/>
        <v>61.150000000000006</v>
      </c>
      <c r="AX29" s="29">
        <f t="shared" si="15"/>
        <v>1.639187096348396</v>
      </c>
      <c r="AY29" s="7">
        <v>717.6</v>
      </c>
      <c r="AZ29" s="29">
        <f t="shared" si="16"/>
        <v>3.4957704564227297</v>
      </c>
    </row>
    <row r="30" spans="1:52" ht="12.75">
      <c r="A30" s="1">
        <v>19</v>
      </c>
      <c r="B30" s="99">
        <v>27.8</v>
      </c>
      <c r="C30" s="100">
        <v>18</v>
      </c>
      <c r="D30" s="100">
        <v>22</v>
      </c>
      <c r="E30" s="100">
        <v>28</v>
      </c>
      <c r="F30" s="100">
        <v>20.8</v>
      </c>
      <c r="G30" s="100">
        <v>21.4</v>
      </c>
      <c r="H30" s="2">
        <f t="shared" si="4"/>
        <v>3.4340605433821714</v>
      </c>
      <c r="I30" s="100">
        <v>22</v>
      </c>
      <c r="J30" s="100">
        <v>32</v>
      </c>
      <c r="K30" s="100">
        <v>23.4</v>
      </c>
      <c r="L30" s="100">
        <v>31.4</v>
      </c>
      <c r="M30" s="100">
        <v>24.4</v>
      </c>
      <c r="N30" s="100">
        <v>30</v>
      </c>
      <c r="O30" s="25"/>
      <c r="P30" s="1">
        <v>20</v>
      </c>
      <c r="Q30" s="26">
        <f t="shared" si="0"/>
        <v>17.08855298065715</v>
      </c>
      <c r="R30" s="26">
        <f t="shared" si="1"/>
        <v>18.307819618227132</v>
      </c>
      <c r="S30" s="27">
        <f t="shared" si="2"/>
        <v>86.18763132140353</v>
      </c>
      <c r="T30" s="27">
        <f t="shared" si="3"/>
        <v>54.8084722230341</v>
      </c>
      <c r="U30" s="100">
        <v>5.7</v>
      </c>
      <c r="V30" s="101">
        <v>45</v>
      </c>
      <c r="W30" s="101">
        <v>45</v>
      </c>
      <c r="X30" s="100">
        <v>7</v>
      </c>
      <c r="Y30" s="101">
        <v>2</v>
      </c>
      <c r="Z30" s="101">
        <v>3</v>
      </c>
      <c r="AA30" s="100">
        <v>0</v>
      </c>
      <c r="AB30" s="100">
        <v>4</v>
      </c>
      <c r="AF30" s="26">
        <f t="shared" si="5"/>
        <v>17.53517223110067</v>
      </c>
      <c r="AG30" s="26">
        <f t="shared" si="6"/>
        <v>16.871487311778637</v>
      </c>
      <c r="AH30" s="26">
        <f t="shared" si="7"/>
        <v>18.880751885205463</v>
      </c>
      <c r="AI30" s="26">
        <f t="shared" si="8"/>
        <v>18.21706696588343</v>
      </c>
      <c r="AJ30" s="27">
        <f t="shared" si="17"/>
        <v>89.35813263347187</v>
      </c>
      <c r="AK30" s="26">
        <f t="shared" si="9"/>
        <v>18.880751885205463</v>
      </c>
      <c r="AL30" s="26">
        <f t="shared" si="10"/>
        <v>15.555564194988072</v>
      </c>
      <c r="AM30" s="26">
        <f t="shared" si="11"/>
        <v>27.051744344334356</v>
      </c>
      <c r="AN30" s="26">
        <f t="shared" si="12"/>
        <v>23.726556654116965</v>
      </c>
      <c r="AO30" s="27">
        <f t="shared" si="18"/>
        <v>57.502998686463584</v>
      </c>
      <c r="AP30" s="39">
        <f t="shared" si="19"/>
        <v>22.9</v>
      </c>
      <c r="AQ30" s="40">
        <f t="shared" si="20"/>
        <v>20.94114437319849</v>
      </c>
      <c r="AR30" s="41">
        <v>15.41</v>
      </c>
      <c r="AS30" s="42">
        <v>582.52</v>
      </c>
      <c r="AT30" s="42">
        <v>2.563</v>
      </c>
      <c r="AU30" s="7">
        <v>11.424000000000001</v>
      </c>
      <c r="AV30" s="26">
        <f t="shared" si="13"/>
        <v>2.110058240163965</v>
      </c>
      <c r="AW30" s="29">
        <f t="shared" si="14"/>
        <v>59.92700000000001</v>
      </c>
      <c r="AX30" s="29">
        <f t="shared" si="15"/>
        <v>2.6462585205391136</v>
      </c>
      <c r="AY30" s="7">
        <v>720.2</v>
      </c>
      <c r="AZ30" s="29">
        <f t="shared" si="16"/>
        <v>5.667318623099174</v>
      </c>
    </row>
    <row r="31" spans="1:52" ht="12.75">
      <c r="A31" s="1">
        <v>20</v>
      </c>
      <c r="B31" s="99">
        <v>29.2</v>
      </c>
      <c r="C31" s="100">
        <v>18.4</v>
      </c>
      <c r="D31" s="100">
        <v>22</v>
      </c>
      <c r="E31" s="100">
        <v>27</v>
      </c>
      <c r="F31" s="100">
        <v>20.4</v>
      </c>
      <c r="G31" s="100">
        <v>20.6</v>
      </c>
      <c r="H31" s="2">
        <f t="shared" si="4"/>
        <v>3.504808097035686</v>
      </c>
      <c r="I31" s="100">
        <v>22</v>
      </c>
      <c r="J31" s="100">
        <v>31.8</v>
      </c>
      <c r="K31" s="100">
        <v>23.6</v>
      </c>
      <c r="L31" s="100">
        <v>30</v>
      </c>
      <c r="M31" s="100">
        <v>24</v>
      </c>
      <c r="N31" s="100">
        <v>29</v>
      </c>
      <c r="O31" s="25"/>
      <c r="P31" s="1">
        <v>21</v>
      </c>
      <c r="Q31" s="26">
        <f t="shared" si="0"/>
        <v>16.774060379671898</v>
      </c>
      <c r="R31" s="26">
        <f t="shared" si="1"/>
        <v>19.08712049175376</v>
      </c>
      <c r="S31" s="27">
        <f t="shared" si="2"/>
        <v>94.48347153253826</v>
      </c>
      <c r="T31" s="27">
        <f t="shared" si="3"/>
        <v>67.75957178527523</v>
      </c>
      <c r="U31" s="100">
        <v>9.2</v>
      </c>
      <c r="V31" s="101">
        <v>45</v>
      </c>
      <c r="W31" s="101">
        <v>45</v>
      </c>
      <c r="X31" s="100">
        <v>2.1</v>
      </c>
      <c r="Y31" s="101">
        <v>6</v>
      </c>
      <c r="Z31" s="101">
        <v>3</v>
      </c>
      <c r="AA31" s="100">
        <v>8.2</v>
      </c>
      <c r="AB31" s="100">
        <v>3.2</v>
      </c>
      <c r="AF31" s="26">
        <f t="shared" si="5"/>
        <v>17.75343359806084</v>
      </c>
      <c r="AG31" s="26">
        <f t="shared" si="6"/>
        <v>17.089523624510484</v>
      </c>
      <c r="AH31" s="26">
        <f t="shared" si="7"/>
        <v>19.113572397627905</v>
      </c>
      <c r="AI31" s="26">
        <f t="shared" si="8"/>
        <v>18.449662424077548</v>
      </c>
      <c r="AJ31" s="27">
        <f t="shared" si="17"/>
        <v>89.41041093203165</v>
      </c>
      <c r="AK31" s="26">
        <f t="shared" si="9"/>
        <v>18.880751885205463</v>
      </c>
      <c r="AL31" s="26">
        <f t="shared" si="10"/>
        <v>15.666403784661984</v>
      </c>
      <c r="AM31" s="26">
        <f t="shared" si="11"/>
        <v>26.736444299046745</v>
      </c>
      <c r="AN31" s="26">
        <f t="shared" si="12"/>
        <v>23.522096198503267</v>
      </c>
      <c r="AO31" s="27">
        <f t="shared" si="18"/>
        <v>58.595689125425515</v>
      </c>
      <c r="AP31" s="39">
        <f t="shared" si="19"/>
        <v>22.6</v>
      </c>
      <c r="AQ31" s="40">
        <f t="shared" si="20"/>
        <v>20.56389245356203</v>
      </c>
      <c r="AR31" s="41">
        <v>15.34</v>
      </c>
      <c r="AS31" s="42">
        <v>582.67</v>
      </c>
      <c r="AT31" s="42">
        <v>2.522</v>
      </c>
      <c r="AU31" s="7">
        <v>11.436000000000002</v>
      </c>
      <c r="AV31" s="26">
        <f t="shared" si="13"/>
        <v>2.463003856324044</v>
      </c>
      <c r="AW31" s="29">
        <f t="shared" si="14"/>
        <v>63.596000000000004</v>
      </c>
      <c r="AX31" s="29">
        <f t="shared" si="15"/>
        <v>2.3968041986610538</v>
      </c>
      <c r="AY31" s="7">
        <v>722.8</v>
      </c>
      <c r="AZ31" s="29">
        <f t="shared" si="16"/>
        <v>6.305639427975399</v>
      </c>
    </row>
    <row r="32" spans="1:52" ht="12.75">
      <c r="A32" s="1">
        <v>21</v>
      </c>
      <c r="B32" s="99">
        <v>27.2</v>
      </c>
      <c r="C32" s="100">
        <v>18</v>
      </c>
      <c r="D32" s="100">
        <v>20.2</v>
      </c>
      <c r="E32" s="100">
        <v>25</v>
      </c>
      <c r="F32" s="100">
        <v>19.6</v>
      </c>
      <c r="G32" s="100">
        <v>20.8</v>
      </c>
      <c r="H32" s="2">
        <f t="shared" si="4"/>
        <v>2.902928794399143</v>
      </c>
      <c r="I32" s="100">
        <v>21.4</v>
      </c>
      <c r="J32" s="100">
        <v>31.8</v>
      </c>
      <c r="K32" s="100">
        <v>22.4</v>
      </c>
      <c r="L32" s="100">
        <v>30</v>
      </c>
      <c r="M32" s="100">
        <v>23.6</v>
      </c>
      <c r="N32" s="100">
        <v>28.8</v>
      </c>
      <c r="O32" s="25"/>
      <c r="P32" s="1">
        <v>22</v>
      </c>
      <c r="Q32" s="26">
        <f t="shared" si="0"/>
        <v>16.884599591054013</v>
      </c>
      <c r="R32" s="26">
        <f t="shared" si="1"/>
        <v>18.75072664503405</v>
      </c>
      <c r="S32" s="27">
        <f t="shared" si="2"/>
        <v>96.2898987733192</v>
      </c>
      <c r="T32" s="27">
        <f t="shared" si="3"/>
        <v>62.67441291393493</v>
      </c>
      <c r="U32" s="100">
        <v>6.3</v>
      </c>
      <c r="V32" s="101">
        <v>45</v>
      </c>
      <c r="W32" s="101">
        <v>45</v>
      </c>
      <c r="X32" s="100">
        <v>1.2</v>
      </c>
      <c r="Y32" s="101">
        <v>4</v>
      </c>
      <c r="Z32" s="101">
        <v>3</v>
      </c>
      <c r="AA32" s="100">
        <v>0</v>
      </c>
      <c r="AB32" s="100">
        <v>3.8</v>
      </c>
      <c r="AF32" s="26">
        <f t="shared" si="5"/>
        <v>18.422534438800604</v>
      </c>
      <c r="AG32" s="26">
        <f t="shared" si="6"/>
        <v>17.75794838584745</v>
      </c>
      <c r="AH32" s="26">
        <f t="shared" si="7"/>
        <v>19.827152363582172</v>
      </c>
      <c r="AI32" s="26">
        <f t="shared" si="8"/>
        <v>19.162566310629018</v>
      </c>
      <c r="AJ32" s="27">
        <f t="shared" si="17"/>
        <v>89.56378636835734</v>
      </c>
      <c r="AK32" s="26">
        <f t="shared" si="9"/>
        <v>19.113572397627905</v>
      </c>
      <c r="AL32" s="26">
        <f t="shared" si="10"/>
        <v>15.454623088759403</v>
      </c>
      <c r="AM32" s="26">
        <f t="shared" si="11"/>
        <v>28.345557682838407</v>
      </c>
      <c r="AN32" s="26">
        <f t="shared" si="12"/>
        <v>24.686608373969904</v>
      </c>
      <c r="AO32" s="27">
        <f t="shared" si="18"/>
        <v>54.522205072424036</v>
      </c>
      <c r="AP32" s="39">
        <f t="shared" si="19"/>
        <v>22.9</v>
      </c>
      <c r="AQ32" s="40">
        <f t="shared" si="20"/>
        <v>20.94114437319849</v>
      </c>
      <c r="AR32" s="41">
        <v>15.41</v>
      </c>
      <c r="AS32" s="42">
        <v>582.52</v>
      </c>
      <c r="AT32" s="42">
        <v>2.563</v>
      </c>
      <c r="AU32" s="7">
        <v>11.448000000000002</v>
      </c>
      <c r="AV32" s="26">
        <f t="shared" si="13"/>
        <v>1.9669941533352737</v>
      </c>
      <c r="AW32" s="29">
        <f t="shared" si="14"/>
        <v>100.286</v>
      </c>
      <c r="AX32" s="29">
        <f t="shared" si="15"/>
        <v>3.038740238621075</v>
      </c>
      <c r="AY32" s="7">
        <v>725.4</v>
      </c>
      <c r="AZ32" s="29">
        <f t="shared" si="16"/>
        <v>5.555295939308587</v>
      </c>
    </row>
    <row r="33" spans="1:52" ht="12.75">
      <c r="A33" s="1">
        <v>22</v>
      </c>
      <c r="B33" s="99">
        <v>25</v>
      </c>
      <c r="C33" s="100">
        <v>17.2</v>
      </c>
      <c r="D33" s="100">
        <v>20</v>
      </c>
      <c r="E33" s="100">
        <v>25.6</v>
      </c>
      <c r="F33" s="100">
        <v>19.6</v>
      </c>
      <c r="G33" s="100">
        <v>20.6</v>
      </c>
      <c r="H33" s="2">
        <f t="shared" si="4"/>
        <v>2.3861201822306093</v>
      </c>
      <c r="I33" s="100">
        <v>21.6</v>
      </c>
      <c r="J33" s="100">
        <v>28.6</v>
      </c>
      <c r="K33" s="100">
        <v>22.4</v>
      </c>
      <c r="L33" s="100">
        <v>27.4</v>
      </c>
      <c r="M33" s="100">
        <v>23.8</v>
      </c>
      <c r="N33" s="100">
        <v>27.6</v>
      </c>
      <c r="O33" s="25"/>
      <c r="P33" s="1">
        <v>23</v>
      </c>
      <c r="Q33" s="26">
        <f t="shared" si="0"/>
        <v>15.099694155112113</v>
      </c>
      <c r="R33" s="26">
        <f t="shared" si="1"/>
        <v>19.751706544706916</v>
      </c>
      <c r="S33" s="27">
        <f t="shared" si="2"/>
        <v>87.18440287232389</v>
      </c>
      <c r="T33" s="27">
        <f t="shared" si="3"/>
        <v>57.14276481301572</v>
      </c>
      <c r="U33" s="100">
        <v>6.7</v>
      </c>
      <c r="V33" s="101">
        <v>45</v>
      </c>
      <c r="W33" s="101">
        <v>45</v>
      </c>
      <c r="X33" s="100">
        <v>3.5</v>
      </c>
      <c r="Y33" s="101">
        <v>2</v>
      </c>
      <c r="Z33" s="101">
        <v>3</v>
      </c>
      <c r="AA33" s="100">
        <v>0</v>
      </c>
      <c r="AB33" s="100">
        <v>3.4</v>
      </c>
      <c r="AF33" s="26">
        <f t="shared" si="5"/>
        <v>17.97406655460559</v>
      </c>
      <c r="AG33" s="26">
        <f t="shared" si="6"/>
        <v>17.08855298065715</v>
      </c>
      <c r="AH33" s="26">
        <f t="shared" si="7"/>
        <v>19.827152363582172</v>
      </c>
      <c r="AI33" s="26">
        <f t="shared" si="8"/>
        <v>18.941638789633732</v>
      </c>
      <c r="AJ33" s="27">
        <f t="shared" si="17"/>
        <v>86.18763132140353</v>
      </c>
      <c r="AK33" s="26">
        <f t="shared" si="9"/>
        <v>18.197092861525398</v>
      </c>
      <c r="AL33" s="26">
        <f t="shared" si="10"/>
        <v>14.65383664707002</v>
      </c>
      <c r="AM33" s="26">
        <f t="shared" si="11"/>
        <v>26.736444299046745</v>
      </c>
      <c r="AN33" s="26">
        <f t="shared" si="12"/>
        <v>23.19318808459137</v>
      </c>
      <c r="AO33" s="27">
        <f t="shared" si="18"/>
        <v>54.8084722230341</v>
      </c>
      <c r="AP33" s="39">
        <f t="shared" si="19"/>
        <v>23.799999999999997</v>
      </c>
      <c r="AQ33" s="40">
        <f t="shared" si="20"/>
        <v>22.109392824031712</v>
      </c>
      <c r="AR33" s="41">
        <v>15.61</v>
      </c>
      <c r="AS33" s="42">
        <v>582.06</v>
      </c>
      <c r="AT33" s="42">
        <v>2.687</v>
      </c>
      <c r="AU33" s="7">
        <v>11.46</v>
      </c>
      <c r="AV33" s="26">
        <f t="shared" si="13"/>
        <v>1.9623973199835163</v>
      </c>
      <c r="AW33" s="29">
        <f t="shared" si="14"/>
        <v>69.711</v>
      </c>
      <c r="AX33" s="29">
        <f t="shared" si="15"/>
        <v>3.70541787876275</v>
      </c>
      <c r="AY33" s="7">
        <v>728</v>
      </c>
      <c r="AZ33" s="29">
        <f t="shared" si="16"/>
        <v>5.392546026722565</v>
      </c>
    </row>
    <row r="34" spans="1:52" ht="12.75">
      <c r="A34" s="1">
        <v>23</v>
      </c>
      <c r="B34" s="99">
        <v>26.8</v>
      </c>
      <c r="C34" s="100">
        <v>16</v>
      </c>
      <c r="D34" s="100">
        <v>19.8</v>
      </c>
      <c r="E34" s="100">
        <v>26.8</v>
      </c>
      <c r="F34" s="100">
        <v>18.4</v>
      </c>
      <c r="G34" s="100">
        <v>20.8</v>
      </c>
      <c r="H34" s="2">
        <f t="shared" si="4"/>
        <v>2.8627343628424233</v>
      </c>
      <c r="I34" s="100">
        <v>21.6</v>
      </c>
      <c r="J34" s="100">
        <v>28.8</v>
      </c>
      <c r="K34" s="100">
        <v>22.4</v>
      </c>
      <c r="L34" s="100">
        <v>27.6</v>
      </c>
      <c r="M34" s="100">
        <v>23.6</v>
      </c>
      <c r="N34" s="100">
        <v>27.2</v>
      </c>
      <c r="O34" s="25"/>
      <c r="P34" s="1">
        <v>24</v>
      </c>
      <c r="Q34" s="26">
        <f t="shared" si="0"/>
        <v>15.611870867040384</v>
      </c>
      <c r="R34" s="26">
        <f t="shared" si="1"/>
        <v>18.859580128554025</v>
      </c>
      <c r="S34" s="27">
        <f t="shared" si="2"/>
        <v>89.03175093627488</v>
      </c>
      <c r="T34" s="27">
        <f t="shared" si="3"/>
        <v>55.6862331297291</v>
      </c>
      <c r="U34" s="100">
        <v>5.4</v>
      </c>
      <c r="V34" s="101">
        <v>45</v>
      </c>
      <c r="W34" s="101">
        <v>90</v>
      </c>
      <c r="X34" s="100">
        <v>4.9</v>
      </c>
      <c r="Y34" s="101">
        <v>3</v>
      </c>
      <c r="Z34" s="101">
        <v>3</v>
      </c>
      <c r="AA34" s="100">
        <v>0</v>
      </c>
      <c r="AB34" s="100">
        <v>3.4</v>
      </c>
      <c r="AF34" s="26">
        <f t="shared" si="5"/>
        <v>17.10567801381824</v>
      </c>
      <c r="AG34" s="26">
        <f t="shared" si="6"/>
        <v>16.774060379671898</v>
      </c>
      <c r="AH34" s="26">
        <f t="shared" si="7"/>
        <v>17.75343359806084</v>
      </c>
      <c r="AI34" s="26">
        <f t="shared" si="8"/>
        <v>17.4218159639145</v>
      </c>
      <c r="AJ34" s="27">
        <f t="shared" si="17"/>
        <v>94.48347153253826</v>
      </c>
      <c r="AK34" s="26">
        <f t="shared" si="9"/>
        <v>18.422534438800604</v>
      </c>
      <c r="AL34" s="26">
        <f t="shared" si="10"/>
        <v>16.096483253464555</v>
      </c>
      <c r="AM34" s="26">
        <f t="shared" si="11"/>
        <v>23.755290698224968</v>
      </c>
      <c r="AN34" s="26">
        <f t="shared" si="12"/>
        <v>21.42923951288892</v>
      </c>
      <c r="AO34" s="27">
        <f t="shared" si="18"/>
        <v>67.75957178527523</v>
      </c>
      <c r="AP34" s="39">
        <f t="shared" si="19"/>
        <v>22.6</v>
      </c>
      <c r="AQ34" s="40">
        <f t="shared" si="20"/>
        <v>20.56389245356203</v>
      </c>
      <c r="AR34" s="41">
        <v>15.34</v>
      </c>
      <c r="AS34" s="42">
        <v>582.67</v>
      </c>
      <c r="AT34" s="42">
        <v>2.522</v>
      </c>
      <c r="AU34" s="7">
        <v>11.472000000000003</v>
      </c>
      <c r="AV34" s="26">
        <f t="shared" si="13"/>
        <v>0.7595671176196176</v>
      </c>
      <c r="AW34" s="29">
        <f t="shared" si="14"/>
        <v>112.51599999999999</v>
      </c>
      <c r="AX34" s="29">
        <f t="shared" si="15"/>
        <v>3.0708928015198143</v>
      </c>
      <c r="AY34" s="7">
        <v>730.6</v>
      </c>
      <c r="AZ34" s="29">
        <f t="shared" si="16"/>
        <v>3.5958963850081855</v>
      </c>
    </row>
    <row r="35" spans="1:52" ht="12.75">
      <c r="A35" s="1">
        <v>24</v>
      </c>
      <c r="B35" s="99">
        <v>27</v>
      </c>
      <c r="C35" s="100">
        <v>16.6</v>
      </c>
      <c r="D35" s="100">
        <v>20</v>
      </c>
      <c r="E35" s="100">
        <v>26.6</v>
      </c>
      <c r="F35" s="100">
        <v>18.8</v>
      </c>
      <c r="G35" s="100">
        <v>20.4</v>
      </c>
      <c r="H35" s="2">
        <f t="shared" si="4"/>
        <v>3.01831093082066</v>
      </c>
      <c r="I35" s="100">
        <v>21.4</v>
      </c>
      <c r="J35" s="100">
        <v>28</v>
      </c>
      <c r="K35" s="100">
        <v>22.4</v>
      </c>
      <c r="L35" s="100">
        <v>27</v>
      </c>
      <c r="M35" s="100">
        <v>23.8</v>
      </c>
      <c r="N35" s="100">
        <v>26.6</v>
      </c>
      <c r="O35" s="25"/>
      <c r="P35" s="1">
        <v>25</v>
      </c>
      <c r="Q35" s="26">
        <f t="shared" si="0"/>
        <v>15.099694155112113</v>
      </c>
      <c r="R35" s="26">
        <f t="shared" si="1"/>
        <v>18.749298558386375</v>
      </c>
      <c r="S35" s="27">
        <f t="shared" si="2"/>
        <v>87.18440287232389</v>
      </c>
      <c r="T35" s="27">
        <f t="shared" si="3"/>
        <v>55.49560541015919</v>
      </c>
      <c r="U35" s="100">
        <v>5.3</v>
      </c>
      <c r="V35" s="102">
        <v>90</v>
      </c>
      <c r="W35" s="101">
        <v>90</v>
      </c>
      <c r="X35" s="100">
        <v>4.3</v>
      </c>
      <c r="Y35" s="101">
        <v>4</v>
      </c>
      <c r="Z35" s="101">
        <v>4</v>
      </c>
      <c r="AA35" s="100">
        <v>0</v>
      </c>
      <c r="AB35" s="100">
        <v>3.6</v>
      </c>
      <c r="AF35" s="26">
        <f t="shared" si="5"/>
        <v>17.10567801381824</v>
      </c>
      <c r="AG35" s="26">
        <f t="shared" si="6"/>
        <v>16.884599591054013</v>
      </c>
      <c r="AH35" s="26">
        <f t="shared" si="7"/>
        <v>17.53517223110067</v>
      </c>
      <c r="AI35" s="26">
        <f t="shared" si="8"/>
        <v>17.314093808336445</v>
      </c>
      <c r="AJ35" s="27">
        <f t="shared" si="17"/>
        <v>96.2898987733192</v>
      </c>
      <c r="AK35" s="26">
        <f t="shared" si="9"/>
        <v>18.197092861525398</v>
      </c>
      <c r="AL35" s="26">
        <f t="shared" si="10"/>
        <v>15.428923943982134</v>
      </c>
      <c r="AM35" s="26">
        <f t="shared" si="11"/>
        <v>24.617580327667802</v>
      </c>
      <c r="AN35" s="26">
        <f t="shared" si="12"/>
        <v>21.84941141012454</v>
      </c>
      <c r="AO35" s="27">
        <f t="shared" si="18"/>
        <v>62.67441291393493</v>
      </c>
      <c r="AP35" s="39">
        <f t="shared" si="19"/>
        <v>21.1</v>
      </c>
      <c r="AQ35" s="40">
        <f t="shared" si="20"/>
        <v>18.76527378056134</v>
      </c>
      <c r="AR35" s="41">
        <v>15.01</v>
      </c>
      <c r="AS35" s="42">
        <v>583.44</v>
      </c>
      <c r="AT35" s="42">
        <v>2.328</v>
      </c>
      <c r="AU35" s="7">
        <v>11.484000000000004</v>
      </c>
      <c r="AV35" s="26">
        <f t="shared" si="13"/>
        <v>0.5539810402814802</v>
      </c>
      <c r="AW35" s="29">
        <f t="shared" si="14"/>
        <v>77.049</v>
      </c>
      <c r="AX35" s="29">
        <f t="shared" si="15"/>
        <v>1.6164205518905408</v>
      </c>
      <c r="AY35" s="7">
        <v>733.2</v>
      </c>
      <c r="AZ35" s="29">
        <f t="shared" si="16"/>
        <v>3.270728211489782</v>
      </c>
    </row>
    <row r="36" spans="1:52" ht="12.75">
      <c r="A36" s="1">
        <v>25</v>
      </c>
      <c r="B36" s="99">
        <v>27.6</v>
      </c>
      <c r="C36" s="100">
        <v>16.4</v>
      </c>
      <c r="D36" s="100">
        <v>19.8</v>
      </c>
      <c r="E36" s="100">
        <v>26.4</v>
      </c>
      <c r="F36" s="100">
        <v>18.4</v>
      </c>
      <c r="G36" s="100">
        <v>20.2</v>
      </c>
      <c r="H36" s="2">
        <f t="shared" si="4"/>
        <v>3.048015401821922</v>
      </c>
      <c r="I36" s="100">
        <v>21.4</v>
      </c>
      <c r="J36" s="100">
        <v>28.8</v>
      </c>
      <c r="K36" s="100">
        <v>22.4</v>
      </c>
      <c r="L36" s="100">
        <v>27.6</v>
      </c>
      <c r="M36" s="100">
        <v>23.4</v>
      </c>
      <c r="N36" s="100">
        <v>27</v>
      </c>
      <c r="O36" s="25"/>
      <c r="P36" s="1">
        <v>26</v>
      </c>
      <c r="Q36" s="26">
        <f t="shared" si="0"/>
        <v>14.623536068823338</v>
      </c>
      <c r="R36" s="26">
        <f t="shared" si="1"/>
        <v>19.4130261122718</v>
      </c>
      <c r="S36" s="27">
        <f t="shared" si="2"/>
        <v>88.74211035172905</v>
      </c>
      <c r="T36" s="27">
        <f t="shared" si="3"/>
        <v>53.564800546716235</v>
      </c>
      <c r="U36" s="100">
        <v>7.9</v>
      </c>
      <c r="V36" s="102">
        <v>90</v>
      </c>
      <c r="W36" s="102">
        <v>90</v>
      </c>
      <c r="X36" s="100">
        <v>3.9</v>
      </c>
      <c r="Y36" s="101">
        <v>3</v>
      </c>
      <c r="Z36" s="101">
        <v>3</v>
      </c>
      <c r="AA36" s="100">
        <v>0</v>
      </c>
      <c r="AB36" s="100">
        <v>4</v>
      </c>
      <c r="AF36" s="26">
        <f t="shared" si="5"/>
        <v>15.871899112515765</v>
      </c>
      <c r="AG36" s="26">
        <f t="shared" si="6"/>
        <v>15.099694155112113</v>
      </c>
      <c r="AH36" s="26">
        <f t="shared" si="7"/>
        <v>17.31926085130694</v>
      </c>
      <c r="AI36" s="26">
        <f t="shared" si="8"/>
        <v>16.547055893903288</v>
      </c>
      <c r="AJ36" s="27">
        <f t="shared" si="17"/>
        <v>87.18440287232389</v>
      </c>
      <c r="AK36" s="26">
        <f t="shared" si="9"/>
        <v>18.422534438800604</v>
      </c>
      <c r="AL36" s="26">
        <f t="shared" si="10"/>
        <v>15.09960417403482</v>
      </c>
      <c r="AM36" s="26">
        <f t="shared" si="11"/>
        <v>26.424350000291724</v>
      </c>
      <c r="AN36" s="26">
        <f t="shared" si="12"/>
        <v>23.10141973552594</v>
      </c>
      <c r="AO36" s="27">
        <f t="shared" si="18"/>
        <v>57.14276481301572</v>
      </c>
      <c r="AP36" s="39">
        <f t="shared" si="19"/>
        <v>21.4</v>
      </c>
      <c r="AQ36" s="40">
        <f t="shared" si="20"/>
        <v>19.113572397627905</v>
      </c>
      <c r="AR36" s="41">
        <v>15.08</v>
      </c>
      <c r="AS36" s="42">
        <v>583.29</v>
      </c>
      <c r="AT36" s="42">
        <v>2.366</v>
      </c>
      <c r="AU36" s="7">
        <v>11.496000000000004</v>
      </c>
      <c r="AV36" s="26">
        <f t="shared" si="13"/>
        <v>1.142131541233187</v>
      </c>
      <c r="AW36" s="29">
        <f t="shared" si="14"/>
        <v>81.941</v>
      </c>
      <c r="AX36" s="29">
        <f t="shared" si="15"/>
        <v>2.556040224308051</v>
      </c>
      <c r="AY36" s="7">
        <v>735.8</v>
      </c>
      <c r="AZ36" s="29">
        <f t="shared" si="16"/>
        <v>4.13449149094559</v>
      </c>
    </row>
    <row r="37" spans="1:52" ht="12.75">
      <c r="A37" s="1">
        <v>26</v>
      </c>
      <c r="B37" s="99">
        <v>26.6</v>
      </c>
      <c r="C37" s="100">
        <v>15</v>
      </c>
      <c r="D37" s="100">
        <v>19</v>
      </c>
      <c r="E37" s="100">
        <v>27</v>
      </c>
      <c r="F37" s="100">
        <v>17.8</v>
      </c>
      <c r="G37" s="100">
        <v>20.4</v>
      </c>
      <c r="H37" s="2">
        <f t="shared" si="4"/>
        <v>2.9503805013032767</v>
      </c>
      <c r="I37" s="100">
        <v>21.4</v>
      </c>
      <c r="J37" s="100">
        <v>28.6</v>
      </c>
      <c r="K37" s="100">
        <v>22.4</v>
      </c>
      <c r="L37" s="100">
        <v>28</v>
      </c>
      <c r="M37" s="100">
        <v>23.8</v>
      </c>
      <c r="N37" s="100">
        <v>27.4</v>
      </c>
      <c r="O37" s="25"/>
      <c r="P37" s="1">
        <v>27</v>
      </c>
      <c r="Q37" s="26">
        <f t="shared" si="0"/>
        <v>15.232917828418374</v>
      </c>
      <c r="R37" s="26">
        <f t="shared" si="1"/>
        <v>18.85995022064477</v>
      </c>
      <c r="S37" s="27">
        <f>AG40*100/AH40</f>
        <v>92.44010946095989</v>
      </c>
      <c r="T37" s="27">
        <f t="shared" si="3"/>
        <v>63.55549968069869</v>
      </c>
      <c r="U37" s="100">
        <v>9</v>
      </c>
      <c r="V37" s="102">
        <v>90</v>
      </c>
      <c r="W37" s="102">
        <v>90</v>
      </c>
      <c r="X37" s="100">
        <v>9.8</v>
      </c>
      <c r="Y37" s="101">
        <v>8</v>
      </c>
      <c r="Z37" s="101">
        <v>6</v>
      </c>
      <c r="AA37" s="100">
        <v>0</v>
      </c>
      <c r="AB37" s="100">
        <v>3.8</v>
      </c>
      <c r="AF37" s="26">
        <f t="shared" si="5"/>
        <v>16.274208658650668</v>
      </c>
      <c r="AG37" s="26">
        <f t="shared" si="6"/>
        <v>15.611870867040384</v>
      </c>
      <c r="AH37" s="26">
        <f t="shared" si="7"/>
        <v>17.53517223110067</v>
      </c>
      <c r="AI37" s="26">
        <f t="shared" si="8"/>
        <v>16.872834439490386</v>
      </c>
      <c r="AJ37" s="27">
        <f t="shared" si="17"/>
        <v>89.03175093627488</v>
      </c>
      <c r="AK37" s="26">
        <f t="shared" si="9"/>
        <v>17.97406655460559</v>
      </c>
      <c r="AL37" s="26">
        <f t="shared" si="10"/>
        <v>14.542701455555385</v>
      </c>
      <c r="AM37" s="26">
        <f t="shared" si="11"/>
        <v>26.115433991873836</v>
      </c>
      <c r="AN37" s="26">
        <f t="shared" si="12"/>
        <v>22.684068892823632</v>
      </c>
      <c r="AO37" s="27">
        <f t="shared" si="18"/>
        <v>55.6862331297291</v>
      </c>
      <c r="AP37" s="39">
        <f t="shared" si="19"/>
        <v>21.8</v>
      </c>
      <c r="AQ37" s="40">
        <f t="shared" si="20"/>
        <v>19.58674982649431</v>
      </c>
      <c r="AR37" s="41">
        <v>15.17</v>
      </c>
      <c r="AS37" s="42">
        <v>583.08</v>
      </c>
      <c r="AT37" s="42">
        <v>2.417</v>
      </c>
      <c r="AU37" s="7">
        <v>11.508000000000004</v>
      </c>
      <c r="AV37" s="26">
        <f t="shared" si="13"/>
        <v>1.486360223518077</v>
      </c>
      <c r="AW37" s="29">
        <f t="shared" si="14"/>
        <v>66.042</v>
      </c>
      <c r="AX37" s="29">
        <f t="shared" si="15"/>
        <v>2.6206612806379064</v>
      </c>
      <c r="AY37" s="7">
        <v>738.4</v>
      </c>
      <c r="AZ37" s="29">
        <f t="shared" si="16"/>
        <v>4.669193144484685</v>
      </c>
    </row>
    <row r="38" spans="1:52" ht="12.75">
      <c r="A38" s="1">
        <v>27</v>
      </c>
      <c r="B38" s="99">
        <v>27.4</v>
      </c>
      <c r="C38" s="100">
        <v>16.8</v>
      </c>
      <c r="D38" s="100">
        <v>19</v>
      </c>
      <c r="E38" s="100">
        <v>25</v>
      </c>
      <c r="F38" s="100">
        <v>18.2</v>
      </c>
      <c r="G38" s="100">
        <v>20.2</v>
      </c>
      <c r="H38" s="2">
        <f t="shared" si="4"/>
        <v>3.7801627281276637</v>
      </c>
      <c r="I38" s="100">
        <v>21.4</v>
      </c>
      <c r="J38" s="100">
        <v>28.6</v>
      </c>
      <c r="K38" s="100">
        <v>22.8</v>
      </c>
      <c r="L38" s="100">
        <v>27.6</v>
      </c>
      <c r="M38" s="100">
        <v>23.6</v>
      </c>
      <c r="N38" s="100">
        <v>27</v>
      </c>
      <c r="O38" s="25"/>
      <c r="P38" s="1">
        <v>28</v>
      </c>
      <c r="Q38" s="26">
        <f t="shared" si="0"/>
        <v>15.21000914902692</v>
      </c>
      <c r="R38" s="26">
        <f t="shared" si="1"/>
        <v>19.415087185244435</v>
      </c>
      <c r="S38" s="27">
        <f>AG41*100/AH41</f>
        <v>88.9178969505917</v>
      </c>
      <c r="T38" s="27">
        <f t="shared" si="3"/>
        <v>55.87484045438677</v>
      </c>
      <c r="U38" s="100">
        <v>8.2</v>
      </c>
      <c r="V38" s="102">
        <v>90</v>
      </c>
      <c r="W38" s="101">
        <v>90</v>
      </c>
      <c r="X38" s="100">
        <v>3.6</v>
      </c>
      <c r="Y38" s="101">
        <v>8</v>
      </c>
      <c r="Z38" s="101">
        <v>4</v>
      </c>
      <c r="AA38" s="100">
        <v>0</v>
      </c>
      <c r="AB38" s="100">
        <v>3.8</v>
      </c>
      <c r="AF38" s="26">
        <f t="shared" si="5"/>
        <v>15.871899112515765</v>
      </c>
      <c r="AG38" s="26">
        <f t="shared" si="6"/>
        <v>15.099694155112113</v>
      </c>
      <c r="AH38" s="26">
        <f t="shared" si="7"/>
        <v>17.31926085130694</v>
      </c>
      <c r="AI38" s="26">
        <f t="shared" si="8"/>
        <v>16.547055893903288</v>
      </c>
      <c r="AJ38" s="27">
        <f t="shared" si="17"/>
        <v>87.18440287232389</v>
      </c>
      <c r="AK38" s="26">
        <f t="shared" si="9"/>
        <v>17.75343359806084</v>
      </c>
      <c r="AL38" s="26">
        <f t="shared" si="10"/>
        <v>14.323232068050668</v>
      </c>
      <c r="AM38" s="26">
        <f t="shared" si="11"/>
        <v>25.809669003860645</v>
      </c>
      <c r="AN38" s="26">
        <f t="shared" si="12"/>
        <v>22.37946747385047</v>
      </c>
      <c r="AO38" s="27">
        <f t="shared" si="18"/>
        <v>55.49560541015919</v>
      </c>
      <c r="AP38" s="39">
        <f t="shared" si="19"/>
        <v>22</v>
      </c>
      <c r="AQ38" s="40">
        <f t="shared" si="20"/>
        <v>19.827152363582172</v>
      </c>
      <c r="AR38" s="41">
        <v>15.21</v>
      </c>
      <c r="AS38" s="42">
        <v>582.98</v>
      </c>
      <c r="AT38" s="42">
        <v>2.442</v>
      </c>
      <c r="AU38" s="7">
        <v>11.52</v>
      </c>
      <c r="AV38" s="26">
        <f t="shared" si="13"/>
        <v>1.3733926059948265</v>
      </c>
      <c r="AW38" s="29">
        <f t="shared" si="14"/>
        <v>64.819</v>
      </c>
      <c r="AX38" s="29">
        <f t="shared" si="15"/>
        <v>2.9510697538893083</v>
      </c>
      <c r="AY38" s="7">
        <v>741</v>
      </c>
      <c r="AZ38" s="29">
        <f t="shared" si="16"/>
        <v>4.461107290344437</v>
      </c>
    </row>
    <row r="39" spans="1:52" ht="12.75">
      <c r="A39" s="1">
        <v>28</v>
      </c>
      <c r="B39" s="99">
        <v>25.2</v>
      </c>
      <c r="C39" s="100">
        <v>16.2</v>
      </c>
      <c r="D39" s="100">
        <v>19.6</v>
      </c>
      <c r="E39" s="100">
        <v>26.8</v>
      </c>
      <c r="F39" s="100">
        <v>18.4</v>
      </c>
      <c r="G39" s="100">
        <v>20.6</v>
      </c>
      <c r="H39" s="2">
        <f t="shared" si="4"/>
        <v>2.850119547746391</v>
      </c>
      <c r="I39" s="100">
        <v>21.8</v>
      </c>
      <c r="J39" s="100">
        <v>28.4</v>
      </c>
      <c r="K39" s="100">
        <v>22.6</v>
      </c>
      <c r="L39" s="100">
        <v>27.8</v>
      </c>
      <c r="M39" s="100">
        <v>23</v>
      </c>
      <c r="N39" s="100">
        <v>27</v>
      </c>
      <c r="O39" s="25"/>
      <c r="P39" s="1">
        <v>29</v>
      </c>
      <c r="Q39" s="26">
        <f t="shared" si="0"/>
        <v>16.56289709492517</v>
      </c>
      <c r="R39" s="26">
        <f t="shared" si="1"/>
        <v>19.19788483391262</v>
      </c>
      <c r="S39" s="27">
        <f t="shared" si="2"/>
        <v>94.45528607668274</v>
      </c>
      <c r="T39" s="27">
        <f t="shared" si="3"/>
        <v>61.65891678240056</v>
      </c>
      <c r="U39" s="100">
        <v>8</v>
      </c>
      <c r="V39" s="101">
        <v>90</v>
      </c>
      <c r="W39" s="101">
        <v>45</v>
      </c>
      <c r="X39" s="100">
        <v>5.2</v>
      </c>
      <c r="Y39" s="101">
        <v>3</v>
      </c>
      <c r="Z39" s="101">
        <v>3</v>
      </c>
      <c r="AA39" s="100">
        <v>0</v>
      </c>
      <c r="AB39" s="100">
        <v>3.4</v>
      </c>
      <c r="AF39" s="48">
        <f t="shared" si="5"/>
        <v>15.284755424446438</v>
      </c>
      <c r="AG39" s="48">
        <f t="shared" si="6"/>
        <v>14.623536068823338</v>
      </c>
      <c r="AH39" s="48">
        <f t="shared" si="7"/>
        <v>16.47868865284249</v>
      </c>
      <c r="AI39" s="48">
        <f t="shared" si="8"/>
        <v>15.81746929721939</v>
      </c>
      <c r="AJ39" s="49">
        <f t="shared" si="17"/>
        <v>88.74211035172905</v>
      </c>
      <c r="AK39" s="48">
        <f t="shared" si="9"/>
        <v>17.97406655460559</v>
      </c>
      <c r="AL39" s="48">
        <f t="shared" si="10"/>
        <v>14.321323062068274</v>
      </c>
      <c r="AM39" s="48">
        <f t="shared" si="11"/>
        <v>26.736444299046745</v>
      </c>
      <c r="AN39" s="48">
        <f t="shared" si="12"/>
        <v>23.08370080650943</v>
      </c>
      <c r="AO39" s="49">
        <f t="shared" si="18"/>
        <v>53.564800546716235</v>
      </c>
      <c r="AP39" s="50">
        <f t="shared" si="19"/>
        <v>20.8</v>
      </c>
      <c r="AQ39" s="51">
        <f t="shared" si="20"/>
        <v>18.422534438800604</v>
      </c>
      <c r="AR39" s="52">
        <v>14.95</v>
      </c>
      <c r="AS39" s="53">
        <v>583.59</v>
      </c>
      <c r="AT39" s="53">
        <v>2.291</v>
      </c>
      <c r="AU39" s="7">
        <v>11.532000000000005</v>
      </c>
      <c r="AV39" s="26">
        <f t="shared" si="13"/>
        <v>1.2695672771151545</v>
      </c>
      <c r="AW39" s="29">
        <f t="shared" si="14"/>
        <v>96.617</v>
      </c>
      <c r="AX39" s="29">
        <f t="shared" si="15"/>
        <v>2.7183021945954007</v>
      </c>
      <c r="AY39" s="7">
        <v>743.6</v>
      </c>
      <c r="AZ39" s="29">
        <f t="shared" si="16"/>
        <v>4.321247781346356</v>
      </c>
    </row>
    <row r="40" spans="1:52" ht="12.75">
      <c r="A40" s="1">
        <v>29</v>
      </c>
      <c r="B40" s="99">
        <v>27.6</v>
      </c>
      <c r="C40" s="100">
        <v>17.4</v>
      </c>
      <c r="D40" s="100">
        <v>20</v>
      </c>
      <c r="E40" s="100">
        <v>26</v>
      </c>
      <c r="F40" s="100">
        <v>19.4</v>
      </c>
      <c r="G40" s="100">
        <v>20.8</v>
      </c>
      <c r="H40" s="2">
        <f t="shared" si="4"/>
        <v>3.2809993955503907</v>
      </c>
      <c r="I40" s="100">
        <v>22</v>
      </c>
      <c r="J40" s="100">
        <v>27.8</v>
      </c>
      <c r="K40" s="100">
        <v>22.8</v>
      </c>
      <c r="L40" s="100">
        <v>27</v>
      </c>
      <c r="M40" s="100">
        <v>23.4</v>
      </c>
      <c r="N40" s="100">
        <v>26.8</v>
      </c>
      <c r="O40" s="25"/>
      <c r="P40" s="1">
        <v>30</v>
      </c>
      <c r="Q40" s="26">
        <f t="shared" si="0"/>
        <v>14.623536068823338</v>
      </c>
      <c r="R40" s="26">
        <f t="shared" si="1"/>
        <v>19.08125354516155</v>
      </c>
      <c r="S40" s="27">
        <f>AG43*100/AH43</f>
        <v>88.74211035172905</v>
      </c>
      <c r="T40" s="27">
        <f t="shared" si="3"/>
        <v>69.9438563200887</v>
      </c>
      <c r="U40" s="100">
        <v>8.4</v>
      </c>
      <c r="V40" s="101">
        <v>45</v>
      </c>
      <c r="W40" s="101">
        <v>45</v>
      </c>
      <c r="X40" s="100">
        <v>4.3</v>
      </c>
      <c r="Y40" s="101">
        <v>4</v>
      </c>
      <c r="Z40" s="101">
        <v>8</v>
      </c>
      <c r="AA40" s="100">
        <v>0</v>
      </c>
      <c r="AB40" s="100">
        <v>3.6</v>
      </c>
      <c r="AF40" s="48">
        <f t="shared" si="5"/>
        <v>15.674028679381538</v>
      </c>
      <c r="AG40" s="48">
        <f t="shared" si="6"/>
        <v>15.232917828418374</v>
      </c>
      <c r="AH40" s="48">
        <f t="shared" si="7"/>
        <v>16.47868865284249</v>
      </c>
      <c r="AI40" s="48">
        <f t="shared" si="8"/>
        <v>16.037577801879326</v>
      </c>
      <c r="AJ40" s="49">
        <f t="shared" si="17"/>
        <v>92.44010946095989</v>
      </c>
      <c r="AK40" s="48">
        <f t="shared" si="9"/>
        <v>17.75343359806084</v>
      </c>
      <c r="AL40" s="48">
        <f t="shared" si="10"/>
        <v>15.097793703859416</v>
      </c>
      <c r="AM40" s="48">
        <f t="shared" si="11"/>
        <v>23.755290698224968</v>
      </c>
      <c r="AN40" s="48">
        <f t="shared" si="12"/>
        <v>21.099650804023543</v>
      </c>
      <c r="AO40" s="49">
        <f t="shared" si="18"/>
        <v>63.55549968069869</v>
      </c>
      <c r="AP40" s="54">
        <f t="shared" si="19"/>
        <v>22.1</v>
      </c>
      <c r="AQ40" s="51">
        <f t="shared" si="20"/>
        <v>19.948317148294</v>
      </c>
      <c r="AR40" s="52">
        <v>15.23</v>
      </c>
      <c r="AS40" s="53">
        <v>583.44</v>
      </c>
      <c r="AT40" s="53">
        <v>2.455</v>
      </c>
      <c r="AU40" s="7">
        <v>11.544000000000006</v>
      </c>
      <c r="AV40" s="26">
        <f t="shared" si="13"/>
        <v>2.6545707799811824</v>
      </c>
      <c r="AW40" s="29">
        <f t="shared" si="14"/>
        <v>110.07000000000001</v>
      </c>
      <c r="AX40" s="29">
        <f t="shared" si="15"/>
        <v>3.516648441422629</v>
      </c>
      <c r="AY40" s="7">
        <v>746.2</v>
      </c>
      <c r="AZ40" s="29">
        <f t="shared" si="16"/>
        <v>6.542071303100713</v>
      </c>
    </row>
    <row r="41" spans="1:52" ht="12.75">
      <c r="A41" s="1">
        <v>30</v>
      </c>
      <c r="B41" s="99">
        <v>26.2</v>
      </c>
      <c r="C41" s="100">
        <v>17</v>
      </c>
      <c r="D41" s="100">
        <v>19</v>
      </c>
      <c r="E41" s="100">
        <v>24</v>
      </c>
      <c r="F41" s="100">
        <v>17.8</v>
      </c>
      <c r="G41" s="100">
        <v>20.2</v>
      </c>
      <c r="H41" s="2">
        <f t="shared" si="4"/>
        <v>3.139607395998077</v>
      </c>
      <c r="I41" s="100">
        <v>21.6</v>
      </c>
      <c r="J41" s="100">
        <v>27</v>
      </c>
      <c r="K41" s="100">
        <v>22</v>
      </c>
      <c r="L41" s="100">
        <v>26.6</v>
      </c>
      <c r="M41" s="100">
        <v>23</v>
      </c>
      <c r="N41" s="100">
        <v>26</v>
      </c>
      <c r="O41" s="25"/>
      <c r="P41" s="1" t="s">
        <v>42</v>
      </c>
      <c r="Q41" s="4">
        <f>AVERAGE(Q11:Q40)</f>
        <v>16.585349645134194</v>
      </c>
      <c r="R41" s="4">
        <f>AVERAGE(R11:R40)</f>
        <v>19.197819330545617</v>
      </c>
      <c r="S41" s="55">
        <f>AVERAGE(S11:S40)</f>
        <v>89.8803235439644</v>
      </c>
      <c r="T41" s="55">
        <f>AVERAGE(T11:T40)</f>
        <v>57.59281976403192</v>
      </c>
      <c r="U41" s="55">
        <f>AVERAGE(U11:U40)</f>
        <v>5.416666666666667</v>
      </c>
      <c r="V41" s="4" t="s">
        <v>60</v>
      </c>
      <c r="W41" s="4" t="s">
        <v>60</v>
      </c>
      <c r="X41" s="55">
        <f>AVERAGE(X11:X40)</f>
        <v>6.473333333333334</v>
      </c>
      <c r="Y41" s="55">
        <f>AVERAGE(Y11:Y40)</f>
        <v>2.6666666666666665</v>
      </c>
      <c r="Z41" s="55">
        <f>AVERAGE(Z11:Z40)</f>
        <v>2.3666666666666667</v>
      </c>
      <c r="AA41" s="4">
        <f>SUM(AA11:AA40)</f>
        <v>10</v>
      </c>
      <c r="AB41" s="4">
        <f>AVERAGE(AB11:AB40)</f>
        <v>3.7733333333333334</v>
      </c>
      <c r="AF41" s="48">
        <f t="shared" si="5"/>
        <v>15.871899112515765</v>
      </c>
      <c r="AG41" s="48">
        <f t="shared" si="6"/>
        <v>15.21000914902692</v>
      </c>
      <c r="AH41" s="48">
        <f t="shared" si="7"/>
        <v>17.10567801381824</v>
      </c>
      <c r="AI41" s="48">
        <f t="shared" si="8"/>
        <v>16.443788050329392</v>
      </c>
      <c r="AJ41" s="49">
        <f t="shared" si="17"/>
        <v>88.9178969505917</v>
      </c>
      <c r="AK41" s="48">
        <f t="shared" si="9"/>
        <v>18.197092861525398</v>
      </c>
      <c r="AL41" s="48">
        <f t="shared" si="10"/>
        <v>14.764563403771751</v>
      </c>
      <c r="AM41" s="48">
        <f t="shared" si="11"/>
        <v>26.424350000291724</v>
      </c>
      <c r="AN41" s="48">
        <f t="shared" si="12"/>
        <v>22.99182054253808</v>
      </c>
      <c r="AO41" s="49">
        <f t="shared" si="18"/>
        <v>55.87484045438677</v>
      </c>
      <c r="AP41" s="50">
        <f t="shared" si="19"/>
        <v>20.7</v>
      </c>
      <c r="AQ41" s="51">
        <f t="shared" si="20"/>
        <v>18.30951036512906</v>
      </c>
      <c r="AR41" s="52">
        <v>14.92</v>
      </c>
      <c r="AS41" s="53">
        <v>583.64</v>
      </c>
      <c r="AT41" s="53">
        <v>2.279</v>
      </c>
      <c r="AU41" s="7">
        <v>11.556000000000006</v>
      </c>
      <c r="AV41" s="26">
        <f t="shared" si="13"/>
        <v>1.156808712707685</v>
      </c>
      <c r="AW41" s="29">
        <f t="shared" si="14"/>
        <v>100.286</v>
      </c>
      <c r="AX41" s="29">
        <f t="shared" si="15"/>
        <v>2.3288824084236266</v>
      </c>
      <c r="AY41" s="7">
        <v>748.8</v>
      </c>
      <c r="AZ41" s="29">
        <f t="shared" si="16"/>
        <v>4.235641353618957</v>
      </c>
    </row>
    <row r="42" spans="1:52" ht="12.75">
      <c r="A42" s="1" t="s">
        <v>42</v>
      </c>
      <c r="B42" s="4">
        <f aca="true" t="shared" si="21" ref="B42:N42">AVERAGE(B12:B41)</f>
        <v>27.58666666666667</v>
      </c>
      <c r="C42" s="4">
        <f t="shared" si="21"/>
        <v>16.88</v>
      </c>
      <c r="D42" s="4">
        <f t="shared" si="21"/>
        <v>20.80666666666667</v>
      </c>
      <c r="E42" s="4">
        <f t="shared" si="21"/>
        <v>26.853333333333335</v>
      </c>
      <c r="F42" s="4">
        <f t="shared" si="21"/>
        <v>19.673333333333332</v>
      </c>
      <c r="G42" s="4">
        <f t="shared" si="21"/>
        <v>20.88666666666667</v>
      </c>
      <c r="H42" s="4">
        <f t="shared" si="21"/>
        <v>3.090846844811391</v>
      </c>
      <c r="I42" s="4">
        <f t="shared" si="21"/>
        <v>21.619999999999997</v>
      </c>
      <c r="J42" s="4">
        <f t="shared" si="21"/>
        <v>30.519999999999992</v>
      </c>
      <c r="K42" s="4">
        <f t="shared" si="21"/>
        <v>22.48666666666666</v>
      </c>
      <c r="L42" s="4">
        <f t="shared" si="21"/>
        <v>29.213333333333335</v>
      </c>
      <c r="M42" s="4">
        <f t="shared" si="21"/>
        <v>23.6</v>
      </c>
      <c r="N42" s="5">
        <f t="shared" si="21"/>
        <v>28.240000000000006</v>
      </c>
      <c r="O42" s="56"/>
      <c r="P42" s="103" t="s">
        <v>77</v>
      </c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/>
      <c r="AF42" s="48">
        <f t="shared" si="5"/>
        <v>16.894402430516095</v>
      </c>
      <c r="AG42" s="48">
        <f t="shared" si="6"/>
        <v>16.56289709492517</v>
      </c>
      <c r="AH42" s="48">
        <f t="shared" si="7"/>
        <v>17.53517223110067</v>
      </c>
      <c r="AI42" s="48">
        <f t="shared" si="8"/>
        <v>17.203666895509745</v>
      </c>
      <c r="AJ42" s="49">
        <f t="shared" si="17"/>
        <v>94.45528607668274</v>
      </c>
      <c r="AK42" s="48">
        <f t="shared" si="9"/>
        <v>18.422534438800604</v>
      </c>
      <c r="AL42" s="48">
        <f t="shared" si="10"/>
        <v>15.542661542670258</v>
      </c>
      <c r="AM42" s="48">
        <f t="shared" si="11"/>
        <v>25.207483935408078</v>
      </c>
      <c r="AN42" s="48">
        <f t="shared" si="12"/>
        <v>22.327611039277734</v>
      </c>
      <c r="AO42" s="49">
        <f t="shared" si="18"/>
        <v>61.65891678240056</v>
      </c>
      <c r="AP42" s="50">
        <f t="shared" si="19"/>
        <v>22.5</v>
      </c>
      <c r="AQ42" s="51">
        <f t="shared" si="20"/>
        <v>20.439467462528107</v>
      </c>
      <c r="AR42" s="52">
        <v>15.32</v>
      </c>
      <c r="AS42" s="53">
        <v>582.73</v>
      </c>
      <c r="AT42" s="53">
        <v>2.509</v>
      </c>
      <c r="AU42" s="7">
        <v>11.568000000000007</v>
      </c>
      <c r="AV42" s="26">
        <f t="shared" si="13"/>
        <v>1.4794577503671997</v>
      </c>
      <c r="AW42" s="29">
        <f t="shared" si="14"/>
        <v>97.84</v>
      </c>
      <c r="AX42" s="29">
        <f t="shared" si="15"/>
        <v>3.0375183382446727</v>
      </c>
      <c r="AY42" s="7">
        <v>751.4</v>
      </c>
      <c r="AZ42" s="29">
        <f t="shared" si="16"/>
        <v>4.857500213795516</v>
      </c>
    </row>
    <row r="43" spans="1:52" ht="12.75">
      <c r="A43" s="103" t="s">
        <v>77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3"/>
      <c r="P43" s="103" t="s">
        <v>90</v>
      </c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F43" s="48">
        <f t="shared" si="5"/>
        <v>15.284755424446438</v>
      </c>
      <c r="AG43" s="48">
        <f t="shared" si="6"/>
        <v>14.623536068823338</v>
      </c>
      <c r="AH43" s="48">
        <f t="shared" si="7"/>
        <v>16.47868865284249</v>
      </c>
      <c r="AI43" s="48">
        <f t="shared" si="8"/>
        <v>15.81746929721939</v>
      </c>
      <c r="AJ43" s="49">
        <f t="shared" si="17"/>
        <v>88.74211035172905</v>
      </c>
      <c r="AK43" s="48">
        <f t="shared" si="9"/>
        <v>17.75343359806084</v>
      </c>
      <c r="AL43" s="48">
        <f t="shared" si="10"/>
        <v>15.651052015151379</v>
      </c>
      <c r="AM43" s="48">
        <f t="shared" si="11"/>
        <v>22.37659293980937</v>
      </c>
      <c r="AN43" s="48">
        <f t="shared" si="12"/>
        <v>20.274211356899908</v>
      </c>
      <c r="AO43" s="49">
        <f t="shared" si="18"/>
        <v>69.9438563200887</v>
      </c>
      <c r="AP43" s="50">
        <f>(B41+C41)/2</f>
        <v>21.6</v>
      </c>
      <c r="AQ43" s="51">
        <f t="shared" si="20"/>
        <v>19.348897468639013</v>
      </c>
      <c r="AR43" s="52">
        <v>15.12</v>
      </c>
      <c r="AS43" s="53">
        <v>583.18</v>
      </c>
      <c r="AT43" s="53">
        <v>2.391</v>
      </c>
      <c r="AU43" s="7">
        <v>11.58</v>
      </c>
      <c r="AV43" s="26">
        <f t="shared" si="13"/>
        <v>1.3265261249908256</v>
      </c>
      <c r="AW43" s="29">
        <f t="shared" si="14"/>
        <v>102.73200000000001</v>
      </c>
      <c r="AX43" s="29">
        <f t="shared" si="15"/>
        <v>2.988393750621802</v>
      </c>
      <c r="AY43" s="7">
        <v>754</v>
      </c>
      <c r="AZ43" s="29">
        <f t="shared" si="16"/>
        <v>4.529376367235776</v>
      </c>
    </row>
    <row r="44" spans="1:52" ht="12.75">
      <c r="A44" s="103" t="s">
        <v>90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  <c r="O44" s="13"/>
      <c r="P44" s="1" t="s">
        <v>42</v>
      </c>
      <c r="Q44" s="2">
        <f>AVERAGE(Q15:Q21)</f>
        <v>17.493771578790994</v>
      </c>
      <c r="R44" s="2">
        <f>AVERAGE(R15:R21)</f>
        <v>19.297103589204863</v>
      </c>
      <c r="S44" s="28">
        <f>AVERAGE(S15:S21)</f>
        <v>88.36388667728563</v>
      </c>
      <c r="T44" s="28">
        <f>AVERAGE(T15:T21)</f>
        <v>54.288214718146506</v>
      </c>
      <c r="U44" s="2">
        <f>AVERAGE(U15:U21)</f>
        <v>2.642857142857143</v>
      </c>
      <c r="V44" s="4" t="s">
        <v>60</v>
      </c>
      <c r="W44" s="4" t="s">
        <v>60</v>
      </c>
      <c r="X44" s="2">
        <f>AVERAGE(X15:X21)</f>
        <v>8.1</v>
      </c>
      <c r="Y44" s="28">
        <f>AVERAGE(Y15:Y21)</f>
        <v>0.8571428571428571</v>
      </c>
      <c r="Z44" s="28">
        <f>AVERAGE(Z15:Z21)</f>
        <v>0.8571428571428571</v>
      </c>
      <c r="AA44" s="2">
        <f>SUM(AA15:AA21)</f>
        <v>0.4</v>
      </c>
      <c r="AB44" s="3">
        <f>AVERAGE(AB15:AB21)</f>
        <v>4.085714285714286</v>
      </c>
      <c r="AF44" s="48"/>
      <c r="AG44" s="48"/>
      <c r="AH44" s="48"/>
      <c r="AI44" s="48"/>
      <c r="AJ44" s="49"/>
      <c r="AK44" s="48"/>
      <c r="AL44" s="48"/>
      <c r="AM44" s="48"/>
      <c r="AN44" s="48"/>
      <c r="AO44" s="49"/>
      <c r="AP44" s="50"/>
      <c r="AQ44" s="51"/>
      <c r="AS44" s="6"/>
      <c r="AT44" s="52"/>
      <c r="AU44" s="57"/>
      <c r="AV44" s="57"/>
      <c r="AW44" s="6">
        <v>11.604000000000008</v>
      </c>
      <c r="AX44" s="14"/>
      <c r="AY44" s="14"/>
      <c r="AZ44" s="14"/>
    </row>
    <row r="45" spans="1:54" s="6" customFormat="1" ht="12.75">
      <c r="A45" s="1" t="s">
        <v>42</v>
      </c>
      <c r="B45" s="2">
        <f>AVERAGE(B16:B22)</f>
        <v>28.97142857142857</v>
      </c>
      <c r="C45" s="2">
        <f aca="true" t="shared" si="22" ref="C45:N45">AVERAGE(C16:C22)</f>
        <v>16.97142857142857</v>
      </c>
      <c r="D45" s="2">
        <f t="shared" si="22"/>
        <v>21.971428571428568</v>
      </c>
      <c r="E45" s="2">
        <f t="shared" si="22"/>
        <v>27.88571428571429</v>
      </c>
      <c r="F45" s="2">
        <f t="shared" si="22"/>
        <v>20.62857142857143</v>
      </c>
      <c r="G45" s="2">
        <f t="shared" si="22"/>
        <v>21.257142857142856</v>
      </c>
      <c r="H45" s="2">
        <f t="shared" si="22"/>
        <v>3.1381362567611846</v>
      </c>
      <c r="I45" s="2">
        <f t="shared" si="22"/>
        <v>21.857142857142858</v>
      </c>
      <c r="J45" s="2">
        <f t="shared" si="22"/>
        <v>32.22857142857143</v>
      </c>
      <c r="K45" s="2">
        <f t="shared" si="22"/>
        <v>22.400000000000002</v>
      </c>
      <c r="L45" s="2">
        <f t="shared" si="22"/>
        <v>30.571428571428573</v>
      </c>
      <c r="M45" s="2">
        <f t="shared" si="22"/>
        <v>23.714285714285715</v>
      </c>
      <c r="N45" s="3">
        <f t="shared" si="22"/>
        <v>29.08571428571429</v>
      </c>
      <c r="O45" s="25"/>
      <c r="P45" s="103" t="s">
        <v>91</v>
      </c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D45" s="56"/>
      <c r="AP45" s="24"/>
      <c r="AT45" s="14"/>
      <c r="AU45" s="57"/>
      <c r="AV45" s="57"/>
      <c r="AW45" s="6">
        <v>11.616000000000009</v>
      </c>
      <c r="AX45" s="14"/>
      <c r="AY45" s="14"/>
      <c r="AZ45" s="14"/>
      <c r="BA45" s="6">
        <v>759.2</v>
      </c>
      <c r="BB45" s="14"/>
    </row>
    <row r="46" spans="1:54" s="6" customFormat="1" ht="12.75">
      <c r="A46" s="103" t="s">
        <v>91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5"/>
      <c r="O46" s="13"/>
      <c r="P46" s="1" t="s">
        <v>42</v>
      </c>
      <c r="Q46" s="2">
        <f>AVERAGE(Q22:Q28)</f>
        <v>16.56337555917557</v>
      </c>
      <c r="R46" s="2">
        <f>AVERAGE(R22:R28)</f>
        <v>19.55903735188121</v>
      </c>
      <c r="S46" s="28">
        <f>AVERAGE(S22:S28)</f>
        <v>90.51418886613078</v>
      </c>
      <c r="T46" s="28">
        <f>AVERAGE(T22:T28)</f>
        <v>59.72665739939826</v>
      </c>
      <c r="U46" s="2">
        <f>AVERAGE(U22:U28)</f>
        <v>5.557142857142857</v>
      </c>
      <c r="V46" s="4" t="s">
        <v>60</v>
      </c>
      <c r="W46" s="4" t="s">
        <v>60</v>
      </c>
      <c r="X46" s="2">
        <f>AVERAGE(X22:X28)</f>
        <v>7.157142857142857</v>
      </c>
      <c r="Y46" s="28">
        <f>AVERAGE(Y22:Y28)</f>
        <v>2.7142857142857144</v>
      </c>
      <c r="Z46" s="28">
        <f>AVERAGE(Z22:Z28)</f>
        <v>1.7142857142857142</v>
      </c>
      <c r="AA46" s="2">
        <f>SUM(AA22:AA28)</f>
        <v>1.4</v>
      </c>
      <c r="AB46" s="3">
        <f>AVERAGE(AB22:AB28)</f>
        <v>3.942857142857143</v>
      </c>
      <c r="AD46" s="13"/>
      <c r="AE46" s="18"/>
      <c r="AP46" s="24"/>
      <c r="AS46" s="14"/>
      <c r="AT46" s="57"/>
      <c r="AU46" s="57"/>
      <c r="AV46" s="6">
        <v>11.628000000000009</v>
      </c>
      <c r="AW46" s="14"/>
      <c r="AX46" s="14"/>
      <c r="AY46" s="14"/>
      <c r="AZ46" s="6">
        <v>764.4</v>
      </c>
      <c r="BA46" s="6">
        <v>761.8</v>
      </c>
      <c r="BB46" s="14"/>
    </row>
    <row r="47" spans="1:53" s="6" customFormat="1" ht="12.75">
      <c r="A47" s="1" t="s">
        <v>42</v>
      </c>
      <c r="B47" s="2">
        <f>AVERAGE(B23:B29)</f>
        <v>27.114285714285717</v>
      </c>
      <c r="C47" s="2">
        <f aca="true" t="shared" si="23" ref="C47:N47">AVERAGE(C23:C29)</f>
        <v>17.085714285714285</v>
      </c>
      <c r="D47" s="2">
        <f t="shared" si="23"/>
        <v>20.685714285714283</v>
      </c>
      <c r="E47" s="2">
        <f t="shared" si="23"/>
        <v>26.685714285714283</v>
      </c>
      <c r="F47" s="2">
        <f t="shared" si="23"/>
        <v>19.628571428571426</v>
      </c>
      <c r="G47" s="2">
        <f t="shared" si="23"/>
        <v>21.085714285714285</v>
      </c>
      <c r="H47" s="2">
        <f t="shared" si="23"/>
        <v>3.084723822393142</v>
      </c>
      <c r="I47" s="2">
        <f t="shared" si="23"/>
        <v>21.45714285714286</v>
      </c>
      <c r="J47" s="2">
        <f t="shared" si="23"/>
        <v>31.628571428571433</v>
      </c>
      <c r="K47" s="2">
        <f t="shared" si="23"/>
        <v>22.485714285714288</v>
      </c>
      <c r="L47" s="2">
        <f t="shared" si="23"/>
        <v>29.999999999999996</v>
      </c>
      <c r="M47" s="2">
        <f t="shared" si="23"/>
        <v>23.62857142857143</v>
      </c>
      <c r="N47" s="3">
        <f t="shared" si="23"/>
        <v>28.942857142857143</v>
      </c>
      <c r="O47" s="25"/>
      <c r="P47" s="103" t="s">
        <v>92</v>
      </c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D47" s="13"/>
      <c r="AP47" s="24"/>
      <c r="AS47" s="7"/>
      <c r="AT47" s="14"/>
      <c r="AU47" s="58"/>
      <c r="AV47" s="58"/>
      <c r="AW47" s="7">
        <v>11.64</v>
      </c>
      <c r="AX47" s="29"/>
      <c r="AY47" s="29"/>
      <c r="AZ47" s="29"/>
      <c r="BA47" s="14"/>
    </row>
    <row r="48" spans="1:54" ht="12.75">
      <c r="A48" s="103" t="s">
        <v>92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5"/>
      <c r="O48" s="13"/>
      <c r="P48" s="1" t="s">
        <v>42</v>
      </c>
      <c r="Q48" s="2">
        <f>AVERAGE(Q29:Q35)</f>
        <v>16.330917216356447</v>
      </c>
      <c r="R48" s="2">
        <f>AVERAGE(R29:R35)</f>
        <v>18.993208019948835</v>
      </c>
      <c r="S48" s="28">
        <f>AVERAGE(S29:S35)</f>
        <v>89.98933495379156</v>
      </c>
      <c r="T48" s="28">
        <f>AVERAGE(T29:T35)</f>
        <v>58.29846647822462</v>
      </c>
      <c r="U48" s="2">
        <f>AVERAGE(U29:U35)</f>
        <v>6.685714285714285</v>
      </c>
      <c r="V48" s="4" t="s">
        <v>60</v>
      </c>
      <c r="W48" s="4" t="s">
        <v>60</v>
      </c>
      <c r="X48" s="2">
        <f>AVERAGE(X29:X35)</f>
        <v>4.357142857142858</v>
      </c>
      <c r="Y48" s="28">
        <f>AVERAGE(Y29:Y35)</f>
        <v>3.2857142857142856</v>
      </c>
      <c r="Z48" s="28">
        <f>AVERAGE(Z29:Z35)</f>
        <v>3</v>
      </c>
      <c r="AA48" s="2">
        <f>SUM(AA29:AA35)</f>
        <v>8.2</v>
      </c>
      <c r="AB48" s="3">
        <f>AVERAGE(AB29:AB35)</f>
        <v>3.657142857142857</v>
      </c>
      <c r="AD48" s="25"/>
      <c r="AF48" s="59"/>
      <c r="AS48" s="14"/>
      <c r="AT48" s="57"/>
      <c r="AU48" s="57"/>
      <c r="AV48" s="6">
        <v>11.65200000000001</v>
      </c>
      <c r="AW48" s="14"/>
      <c r="AX48" s="14"/>
      <c r="AY48" s="14"/>
      <c r="AZ48" s="6">
        <v>769.6</v>
      </c>
      <c r="BA48" s="7">
        <v>767</v>
      </c>
      <c r="BB48" s="29"/>
    </row>
    <row r="49" spans="1:53" s="6" customFormat="1" ht="12.75">
      <c r="A49" s="1" t="s">
        <v>42</v>
      </c>
      <c r="B49" s="2">
        <f>AVERAGE(B30:B36)</f>
        <v>27.228571428571428</v>
      </c>
      <c r="C49" s="2">
        <f aca="true" t="shared" si="24" ref="C49:N49">AVERAGE(C30:C36)</f>
        <v>17.228571428571428</v>
      </c>
      <c r="D49" s="2">
        <f t="shared" si="24"/>
        <v>20.542857142857144</v>
      </c>
      <c r="E49" s="2">
        <f t="shared" si="24"/>
        <v>26.485714285714288</v>
      </c>
      <c r="F49" s="2">
        <f t="shared" si="24"/>
        <v>19.428571428571427</v>
      </c>
      <c r="G49" s="2">
        <f t="shared" si="24"/>
        <v>20.685714285714283</v>
      </c>
      <c r="H49" s="2">
        <f t="shared" si="24"/>
        <v>3.022425473218945</v>
      </c>
      <c r="I49" s="2">
        <f t="shared" si="24"/>
        <v>21.62857142857143</v>
      </c>
      <c r="J49" s="2">
        <f t="shared" si="24"/>
        <v>29.97142857142857</v>
      </c>
      <c r="K49" s="2">
        <f t="shared" si="24"/>
        <v>22.71428571428572</v>
      </c>
      <c r="L49" s="2">
        <f t="shared" si="24"/>
        <v>28.714285714285715</v>
      </c>
      <c r="M49" s="2">
        <f t="shared" si="24"/>
        <v>23.800000000000004</v>
      </c>
      <c r="N49" s="3">
        <f t="shared" si="24"/>
        <v>28.02857142857143</v>
      </c>
      <c r="O49" s="25"/>
      <c r="P49" s="103" t="s">
        <v>93</v>
      </c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D49" s="13"/>
      <c r="AP49" s="24"/>
      <c r="AS49" s="7"/>
      <c r="AT49" s="14"/>
      <c r="AU49" s="58"/>
      <c r="AV49" s="58"/>
      <c r="AW49" s="7">
        <v>11.66400000000001</v>
      </c>
      <c r="AX49" s="29"/>
      <c r="AY49" s="29"/>
      <c r="AZ49" s="29"/>
      <c r="BA49" s="14"/>
    </row>
    <row r="50" spans="1:54" ht="13.5" thickBot="1">
      <c r="A50" s="103" t="s">
        <v>93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5"/>
      <c r="O50" s="60"/>
      <c r="P50" s="61" t="s">
        <v>42</v>
      </c>
      <c r="Q50" s="62">
        <f>AVERAGE(Q36:Q40)</f>
        <v>15.250579242003429</v>
      </c>
      <c r="R50" s="62">
        <f>AVERAGE(R36:R40)</f>
        <v>19.193440379447036</v>
      </c>
      <c r="S50" s="63">
        <f>AVERAGE(S36:S40)</f>
        <v>90.6595026383385</v>
      </c>
      <c r="T50" s="63">
        <f>AVERAGE(T36:T40)</f>
        <v>60.91958275685819</v>
      </c>
      <c r="U50" s="62">
        <f>AVERAGE(U36:U40)</f>
        <v>8.299999999999999</v>
      </c>
      <c r="V50" s="64" t="s">
        <v>60</v>
      </c>
      <c r="W50" s="64" t="s">
        <v>60</v>
      </c>
      <c r="X50" s="62">
        <f>AVERAGE(X36:X40)</f>
        <v>5.36</v>
      </c>
      <c r="Y50" s="63">
        <f>AVERAGE(Y36:Y40)</f>
        <v>5.2</v>
      </c>
      <c r="Z50" s="63">
        <f>AVERAGE(Z36:Z40)</f>
        <v>4.8</v>
      </c>
      <c r="AA50" s="62">
        <f>SUM(AA36:AA40)</f>
        <v>0</v>
      </c>
      <c r="AB50" s="65">
        <f>AVERAGE(AB36:AB40)</f>
        <v>3.72</v>
      </c>
      <c r="AD50" s="25"/>
      <c r="AF50" s="59"/>
      <c r="AS50" s="14"/>
      <c r="AT50" s="57"/>
      <c r="AU50" s="57"/>
      <c r="AV50" s="6">
        <v>11.67600000000001</v>
      </c>
      <c r="AW50" s="14"/>
      <c r="AX50" s="14"/>
      <c r="AY50" s="14"/>
      <c r="AZ50" s="6">
        <v>774.8000000000005</v>
      </c>
      <c r="BA50" s="7">
        <v>772.2</v>
      </c>
      <c r="BB50" s="29"/>
    </row>
    <row r="51" spans="1:53" s="6" customFormat="1" ht="13.5" thickBot="1">
      <c r="A51" s="61" t="s">
        <v>42</v>
      </c>
      <c r="B51" s="62">
        <f>AVERAGE(B37:B41)</f>
        <v>26.6</v>
      </c>
      <c r="C51" s="62">
        <f aca="true" t="shared" si="25" ref="C51:N51">AVERAGE(C37:C41)</f>
        <v>16.48</v>
      </c>
      <c r="D51" s="62">
        <f t="shared" si="25"/>
        <v>19.32</v>
      </c>
      <c r="E51" s="62">
        <f t="shared" si="25"/>
        <v>25.76</v>
      </c>
      <c r="F51" s="62">
        <f t="shared" si="25"/>
        <v>18.32</v>
      </c>
      <c r="G51" s="62">
        <f t="shared" si="25"/>
        <v>20.44</v>
      </c>
      <c r="H51" s="62">
        <f t="shared" si="25"/>
        <v>3.20025391374516</v>
      </c>
      <c r="I51" s="62">
        <f t="shared" si="25"/>
        <v>21.639999999999997</v>
      </c>
      <c r="J51" s="62">
        <f t="shared" si="25"/>
        <v>28.079999999999995</v>
      </c>
      <c r="K51" s="62">
        <f t="shared" si="25"/>
        <v>22.520000000000003</v>
      </c>
      <c r="L51" s="62">
        <f t="shared" si="25"/>
        <v>27.4</v>
      </c>
      <c r="M51" s="62">
        <f t="shared" si="25"/>
        <v>23.360000000000003</v>
      </c>
      <c r="N51" s="65">
        <f t="shared" si="25"/>
        <v>26.839999999999996</v>
      </c>
      <c r="P51" s="106" t="s">
        <v>94</v>
      </c>
      <c r="Q51" s="107"/>
      <c r="R51" s="107"/>
      <c r="S51" s="107"/>
      <c r="T51" s="107"/>
      <c r="U51" s="107"/>
      <c r="V51" s="66"/>
      <c r="W51" s="66"/>
      <c r="X51" s="66"/>
      <c r="Y51" s="67"/>
      <c r="Z51" s="67"/>
      <c r="AA51" s="66"/>
      <c r="AB51" s="66"/>
      <c r="AD51" s="13"/>
      <c r="AP51" s="24"/>
      <c r="AS51" s="7"/>
      <c r="AT51" s="14"/>
      <c r="AU51" s="58"/>
      <c r="AV51" s="58"/>
      <c r="AW51" s="7">
        <v>11.688000000000011</v>
      </c>
      <c r="AX51" s="29"/>
      <c r="AY51" s="29"/>
      <c r="AZ51" s="29"/>
      <c r="BA51" s="14"/>
    </row>
    <row r="52" spans="2:54" ht="12.7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9"/>
      <c r="AD52" s="25"/>
      <c r="AF52" s="59"/>
      <c r="AS52" s="14"/>
      <c r="AT52" s="57"/>
      <c r="AU52" s="57"/>
      <c r="AV52" s="6">
        <v>11.724000000000013</v>
      </c>
      <c r="AW52" s="14"/>
      <c r="AX52" s="14"/>
      <c r="AY52" s="14"/>
      <c r="AZ52" s="6">
        <v>785.2000000000006</v>
      </c>
      <c r="BA52" s="7">
        <v>777.4000000000005</v>
      </c>
      <c r="BB52" s="29"/>
    </row>
    <row r="53" spans="2:53" s="6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9"/>
      <c r="T53" s="7"/>
      <c r="V53" s="7"/>
      <c r="W53" s="7"/>
      <c r="X53" s="7"/>
      <c r="Y53" s="7"/>
      <c r="Z53" s="7"/>
      <c r="AA53" s="7"/>
      <c r="AB53" s="7"/>
      <c r="AD53" s="13"/>
      <c r="AP53" s="24"/>
      <c r="AS53" s="7"/>
      <c r="AT53" s="14"/>
      <c r="AU53" s="58"/>
      <c r="AV53" s="58"/>
      <c r="AW53" s="7">
        <v>11.736000000000013</v>
      </c>
      <c r="AX53" s="29"/>
      <c r="AY53" s="29"/>
      <c r="AZ53" s="29"/>
      <c r="BA53" s="14"/>
    </row>
    <row r="54" spans="19:54" ht="12.75">
      <c r="S54" s="9"/>
      <c r="AD54" s="25"/>
      <c r="AF54" s="59"/>
      <c r="AT54" s="14"/>
      <c r="AU54" s="58"/>
      <c r="AV54" s="58"/>
      <c r="AW54" s="7">
        <v>11.748000000000014</v>
      </c>
      <c r="AX54" s="29"/>
      <c r="AY54" s="29"/>
      <c r="AZ54" s="29"/>
      <c r="BA54" s="7">
        <v>787.8000000000006</v>
      </c>
      <c r="BB54" s="29"/>
    </row>
    <row r="55" spans="19:54" ht="12.75">
      <c r="S55" s="9"/>
      <c r="AD55" s="9"/>
      <c r="AT55" s="14"/>
      <c r="AU55" s="58"/>
      <c r="AV55" s="58"/>
      <c r="AW55" s="7">
        <v>11.75</v>
      </c>
      <c r="AX55" s="29"/>
      <c r="AY55" s="29"/>
      <c r="AZ55" s="29"/>
      <c r="BA55" s="7">
        <v>790.4000000000007</v>
      </c>
      <c r="BB55" s="29"/>
    </row>
    <row r="56" spans="1:54" ht="12.75">
      <c r="A56" s="69" t="s">
        <v>67</v>
      </c>
      <c r="B56" s="70" t="s">
        <v>28</v>
      </c>
      <c r="C56" s="29" t="s">
        <v>29</v>
      </c>
      <c r="D56" s="29" t="s">
        <v>30</v>
      </c>
      <c r="E56" s="70" t="s">
        <v>30</v>
      </c>
      <c r="F56" s="70" t="s">
        <v>31</v>
      </c>
      <c r="G56" s="70" t="s">
        <v>31</v>
      </c>
      <c r="H56" s="71" t="s">
        <v>38</v>
      </c>
      <c r="I56" s="72" t="s">
        <v>64</v>
      </c>
      <c r="J56" s="72" t="s">
        <v>64</v>
      </c>
      <c r="K56" s="70" t="s">
        <v>65</v>
      </c>
      <c r="L56" s="70" t="s">
        <v>65</v>
      </c>
      <c r="M56" s="29" t="s">
        <v>66</v>
      </c>
      <c r="N56" s="29" t="s">
        <v>66</v>
      </c>
      <c r="O56" s="9"/>
      <c r="S56" s="9"/>
      <c r="AT56" s="14"/>
      <c r="AU56" s="58"/>
      <c r="AV56" s="58"/>
      <c r="AW56" s="7">
        <v>11.758</v>
      </c>
      <c r="AX56" s="29"/>
      <c r="AY56" s="29"/>
      <c r="AZ56" s="29"/>
      <c r="BA56" s="7">
        <v>793</v>
      </c>
      <c r="BB56" s="29"/>
    </row>
    <row r="57" spans="1:54" ht="12.75">
      <c r="A57" s="69" t="s">
        <v>68</v>
      </c>
      <c r="B57" s="73" t="s">
        <v>32</v>
      </c>
      <c r="C57" s="70">
        <v>1400</v>
      </c>
      <c r="D57" s="74" t="s">
        <v>32</v>
      </c>
      <c r="E57" s="70">
        <v>1400</v>
      </c>
      <c r="F57" s="73" t="s">
        <v>32</v>
      </c>
      <c r="G57" s="70">
        <v>1400</v>
      </c>
      <c r="H57" s="75" t="s">
        <v>33</v>
      </c>
      <c r="I57" s="73" t="s">
        <v>32</v>
      </c>
      <c r="J57" s="70">
        <v>1400</v>
      </c>
      <c r="K57" s="73" t="s">
        <v>32</v>
      </c>
      <c r="L57" s="70">
        <v>1400</v>
      </c>
      <c r="M57" s="73" t="s">
        <v>32</v>
      </c>
      <c r="N57" s="70">
        <v>1400</v>
      </c>
      <c r="O57" s="9"/>
      <c r="P57" s="9"/>
      <c r="Q57" s="9"/>
      <c r="R57" s="9"/>
      <c r="S57" s="9"/>
      <c r="T57" s="76" t="s">
        <v>69</v>
      </c>
      <c r="U57" s="69" t="s">
        <v>67</v>
      </c>
      <c r="V57" s="77" t="s">
        <v>70</v>
      </c>
      <c r="W57" s="77"/>
      <c r="X57" s="78" t="s">
        <v>23</v>
      </c>
      <c r="Y57" s="79"/>
      <c r="Z57" s="72" t="s">
        <v>71</v>
      </c>
      <c r="AA57" s="70"/>
      <c r="AB57" s="70"/>
      <c r="AT57" s="14"/>
      <c r="AU57" s="58"/>
      <c r="AV57" s="58"/>
      <c r="AW57" s="7">
        <v>11.765999999999998</v>
      </c>
      <c r="AX57" s="29"/>
      <c r="AY57" s="29"/>
      <c r="AZ57" s="29"/>
      <c r="BA57" s="7">
        <v>795.56</v>
      </c>
      <c r="BB57" s="29"/>
    </row>
    <row r="58" spans="1:54" ht="12.75">
      <c r="A58" s="19"/>
      <c r="B58" s="76" t="s">
        <v>36</v>
      </c>
      <c r="C58" s="76" t="s">
        <v>36</v>
      </c>
      <c r="D58" s="80" t="s">
        <v>36</v>
      </c>
      <c r="E58" s="76" t="s">
        <v>36</v>
      </c>
      <c r="F58" s="76" t="s">
        <v>36</v>
      </c>
      <c r="G58" s="76" t="s">
        <v>36</v>
      </c>
      <c r="H58" s="76" t="s">
        <v>37</v>
      </c>
      <c r="I58" s="76" t="s">
        <v>36</v>
      </c>
      <c r="J58" s="76" t="s">
        <v>36</v>
      </c>
      <c r="K58" s="76" t="s">
        <v>36</v>
      </c>
      <c r="L58" s="76" t="s">
        <v>36</v>
      </c>
      <c r="M58" s="76" t="s">
        <v>36</v>
      </c>
      <c r="N58" s="71" t="s">
        <v>36</v>
      </c>
      <c r="O58" s="9"/>
      <c r="P58" s="9"/>
      <c r="Q58" s="9"/>
      <c r="R58" s="9"/>
      <c r="S58" s="9"/>
      <c r="T58" s="76"/>
      <c r="U58" s="69" t="s">
        <v>68</v>
      </c>
      <c r="V58" s="81" t="s">
        <v>32</v>
      </c>
      <c r="W58" s="76">
        <v>1400</v>
      </c>
      <c r="X58" s="75" t="s">
        <v>32</v>
      </c>
      <c r="Y58" s="76">
        <v>1400</v>
      </c>
      <c r="Z58" s="73" t="s">
        <v>32</v>
      </c>
      <c r="AA58" s="73" t="s">
        <v>32</v>
      </c>
      <c r="AB58" s="70">
        <v>1400</v>
      </c>
      <c r="AR58" s="82" t="s">
        <v>42</v>
      </c>
      <c r="AS58" s="83" t="s">
        <v>43</v>
      </c>
      <c r="AT58" s="31" t="s">
        <v>44</v>
      </c>
      <c r="AU58" s="33" t="s">
        <v>45</v>
      </c>
      <c r="AV58" s="33" t="s">
        <v>46</v>
      </c>
      <c r="AW58" s="84" t="s">
        <v>47</v>
      </c>
      <c r="AX58" s="45" t="s">
        <v>48</v>
      </c>
      <c r="BA58" s="7">
        <v>798.12</v>
      </c>
      <c r="BB58" s="29"/>
    </row>
    <row r="59" spans="16:56" ht="12.75">
      <c r="P59" s="9"/>
      <c r="Q59" s="9"/>
      <c r="R59" s="9"/>
      <c r="S59" s="9"/>
      <c r="T59" s="71"/>
      <c r="U59" s="19"/>
      <c r="V59" s="80" t="s">
        <v>36</v>
      </c>
      <c r="W59" s="76" t="s">
        <v>36</v>
      </c>
      <c r="X59" s="76" t="s">
        <v>36</v>
      </c>
      <c r="Y59" s="76" t="s">
        <v>36</v>
      </c>
      <c r="Z59" s="76" t="s">
        <v>36</v>
      </c>
      <c r="AA59" s="76" t="s">
        <v>36</v>
      </c>
      <c r="AB59" s="76" t="s">
        <v>36</v>
      </c>
      <c r="AC59" s="79"/>
      <c r="AD59" s="85" t="s">
        <v>72</v>
      </c>
      <c r="AE59" s="72" t="s">
        <v>72</v>
      </c>
      <c r="AG59" s="45" t="s">
        <v>38</v>
      </c>
      <c r="AH59" s="84" t="s">
        <v>39</v>
      </c>
      <c r="AI59" s="84" t="s">
        <v>40</v>
      </c>
      <c r="AJ59" s="84" t="s">
        <v>39</v>
      </c>
      <c r="AK59" s="84" t="s">
        <v>40</v>
      </c>
      <c r="AL59" s="83" t="s">
        <v>41</v>
      </c>
      <c r="AM59" s="84" t="s">
        <v>39</v>
      </c>
      <c r="AN59" s="84" t="s">
        <v>40</v>
      </c>
      <c r="AO59" s="84" t="s">
        <v>39</v>
      </c>
      <c r="AP59" s="86" t="s">
        <v>40</v>
      </c>
      <c r="AQ59" s="83" t="s">
        <v>41</v>
      </c>
      <c r="AR59" s="20" t="s">
        <v>53</v>
      </c>
      <c r="AS59" s="87" t="s">
        <v>54</v>
      </c>
      <c r="AT59" s="31"/>
      <c r="AU59" s="84"/>
      <c r="AV59" s="84"/>
      <c r="AW59" s="84"/>
      <c r="AX59" s="45"/>
      <c r="BB59" s="7" t="s">
        <v>38</v>
      </c>
      <c r="BD59" s="7" t="s">
        <v>38</v>
      </c>
    </row>
    <row r="60" spans="1:56" ht="12.75">
      <c r="A60" s="57">
        <v>29</v>
      </c>
      <c r="B60" s="2">
        <v>33.6</v>
      </c>
      <c r="C60" s="2">
        <v>20.8</v>
      </c>
      <c r="D60" s="2">
        <v>22</v>
      </c>
      <c r="E60" s="2">
        <v>31.8</v>
      </c>
      <c r="F60" s="2">
        <v>20.6</v>
      </c>
      <c r="G60" s="2">
        <v>21</v>
      </c>
      <c r="H60" s="88">
        <v>3</v>
      </c>
      <c r="I60" s="2">
        <v>20.8</v>
      </c>
      <c r="J60" s="2">
        <v>38.6</v>
      </c>
      <c r="K60" s="2">
        <v>21.8</v>
      </c>
      <c r="L60" s="2">
        <v>36.8</v>
      </c>
      <c r="M60" s="2">
        <v>22.4</v>
      </c>
      <c r="N60" s="2">
        <v>36</v>
      </c>
      <c r="O60" s="25"/>
      <c r="AC60" s="76">
        <v>1400</v>
      </c>
      <c r="AD60" s="73" t="s">
        <v>33</v>
      </c>
      <c r="AE60" s="73" t="s">
        <v>33</v>
      </c>
      <c r="AG60" s="89" t="s">
        <v>38</v>
      </c>
      <c r="AH60" s="78" t="s">
        <v>49</v>
      </c>
      <c r="AI60" s="79"/>
      <c r="AJ60" s="78" t="s">
        <v>50</v>
      </c>
      <c r="AK60" s="79"/>
      <c r="AL60" s="71" t="s">
        <v>51</v>
      </c>
      <c r="AM60" s="78" t="s">
        <v>49</v>
      </c>
      <c r="AN60" s="79"/>
      <c r="AO60" s="78" t="s">
        <v>50</v>
      </c>
      <c r="AP60" s="90"/>
      <c r="AQ60" s="71" t="s">
        <v>52</v>
      </c>
      <c r="AT60" s="14"/>
      <c r="AU60" s="29"/>
      <c r="AV60" s="29"/>
      <c r="AW60" s="29"/>
      <c r="AX60" s="29"/>
      <c r="AY60" s="29" t="s">
        <v>56</v>
      </c>
      <c r="AZ60" s="29" t="s">
        <v>57</v>
      </c>
      <c r="BB60" s="7" t="s">
        <v>55</v>
      </c>
      <c r="BD60" s="7" t="s">
        <v>38</v>
      </c>
    </row>
    <row r="61" spans="1:56" ht="12.75">
      <c r="A61" s="57">
        <v>30</v>
      </c>
      <c r="B61" s="2">
        <v>33</v>
      </c>
      <c r="C61" s="2">
        <v>19.4</v>
      </c>
      <c r="D61" s="2">
        <v>21.6</v>
      </c>
      <c r="E61" s="2">
        <v>31.6</v>
      </c>
      <c r="F61" s="2">
        <v>20.2</v>
      </c>
      <c r="G61" s="2">
        <v>20.8</v>
      </c>
      <c r="H61" s="88">
        <v>3.5045324280289507</v>
      </c>
      <c r="I61" s="2">
        <v>20.6</v>
      </c>
      <c r="J61" s="2">
        <v>38.6</v>
      </c>
      <c r="K61" s="2">
        <v>20.8</v>
      </c>
      <c r="L61" s="2">
        <v>37.6</v>
      </c>
      <c r="M61" s="2">
        <v>22</v>
      </c>
      <c r="N61" s="2">
        <v>36.8</v>
      </c>
      <c r="O61" s="25"/>
      <c r="P61" s="25"/>
      <c r="Q61" s="25"/>
      <c r="R61" s="25"/>
      <c r="S61" s="9"/>
      <c r="T61" s="76"/>
      <c r="U61" s="57">
        <v>29</v>
      </c>
      <c r="V61" s="2">
        <v>17.422005564613286</v>
      </c>
      <c r="W61" s="2">
        <v>18.87201727270253</v>
      </c>
      <c r="X61" s="28">
        <v>87.86942897868391</v>
      </c>
      <c r="Y61" s="27">
        <v>35.930536022144764</v>
      </c>
      <c r="Z61" s="29">
        <v>5.1</v>
      </c>
      <c r="AA61" s="29">
        <v>230</v>
      </c>
      <c r="AB61" s="29">
        <v>230</v>
      </c>
      <c r="AC61" s="76" t="s">
        <v>36</v>
      </c>
      <c r="AD61" s="76" t="s">
        <v>37</v>
      </c>
      <c r="AE61" s="76" t="s">
        <v>37</v>
      </c>
      <c r="AR61" s="7"/>
      <c r="AT61" s="7"/>
      <c r="BA61" s="91" t="s">
        <v>58</v>
      </c>
      <c r="BB61" s="29" t="s">
        <v>59</v>
      </c>
      <c r="BC61" s="38" t="s">
        <v>38</v>
      </c>
      <c r="BD61" s="7" t="s">
        <v>38</v>
      </c>
    </row>
    <row r="62" spans="1:46" ht="12.75">
      <c r="A62" s="92">
        <v>31</v>
      </c>
      <c r="B62" s="2">
        <v>32.8</v>
      </c>
      <c r="C62" s="2">
        <v>18.6</v>
      </c>
      <c r="D62" s="2">
        <v>21.8</v>
      </c>
      <c r="E62" s="2">
        <v>32.2</v>
      </c>
      <c r="F62" s="2">
        <v>20.6</v>
      </c>
      <c r="G62" s="2">
        <v>21</v>
      </c>
      <c r="H62" s="88">
        <v>3.642101082688429</v>
      </c>
      <c r="I62" s="2">
        <v>20.4</v>
      </c>
      <c r="J62" s="2">
        <v>37.8</v>
      </c>
      <c r="K62" s="2">
        <v>20.8</v>
      </c>
      <c r="L62" s="2">
        <v>37</v>
      </c>
      <c r="M62" s="2">
        <v>21.6</v>
      </c>
      <c r="N62" s="2">
        <v>35.8</v>
      </c>
      <c r="O62" s="25"/>
      <c r="P62" s="25"/>
      <c r="Q62" s="25"/>
      <c r="R62" s="25"/>
      <c r="S62" s="9"/>
      <c r="T62" s="76"/>
      <c r="U62" s="57">
        <v>30</v>
      </c>
      <c r="V62" s="2">
        <v>16.97887196225209</v>
      </c>
      <c r="W62" s="2">
        <v>18.754827465277184</v>
      </c>
      <c r="X62" s="28">
        <v>87.75110824671899</v>
      </c>
      <c r="Y62" s="27">
        <v>35.691891782672506</v>
      </c>
      <c r="Z62" s="29">
        <v>3.3</v>
      </c>
      <c r="AA62" s="29">
        <v>230</v>
      </c>
      <c r="AB62" s="29">
        <v>230</v>
      </c>
      <c r="AR62" s="7"/>
      <c r="AT62" s="7"/>
    </row>
    <row r="63" spans="1:46" ht="12.75">
      <c r="A63" s="93">
        <v>1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25"/>
      <c r="Q63" s="25"/>
      <c r="R63" s="25"/>
      <c r="S63" s="9"/>
      <c r="T63" s="71"/>
      <c r="U63" s="92">
        <v>31</v>
      </c>
      <c r="V63" s="2">
        <v>17.532732321315017</v>
      </c>
      <c r="W63" s="2">
        <v>18.87201727270253</v>
      </c>
      <c r="X63" s="28">
        <v>89.51322948741145</v>
      </c>
      <c r="Y63" s="27">
        <v>34.51299628735413</v>
      </c>
      <c r="Z63" s="29">
        <v>3.1</v>
      </c>
      <c r="AA63" s="29">
        <v>230</v>
      </c>
      <c r="AB63" s="29">
        <v>230</v>
      </c>
      <c r="AC63" s="29">
        <v>0</v>
      </c>
      <c r="AD63" s="2">
        <v>0</v>
      </c>
      <c r="AE63" s="29">
        <v>6.5</v>
      </c>
      <c r="AR63" s="7"/>
      <c r="AT63" s="7"/>
    </row>
    <row r="64" spans="1:46" ht="12.75">
      <c r="A64" s="93">
        <v>2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U64" s="93">
        <v>1</v>
      </c>
      <c r="V64" s="44"/>
      <c r="W64" s="44"/>
      <c r="X64" s="95"/>
      <c r="Y64" s="95"/>
      <c r="Z64" s="68"/>
      <c r="AA64" s="95"/>
      <c r="AB64" s="95"/>
      <c r="AC64" s="29">
        <v>0</v>
      </c>
      <c r="AD64" s="2">
        <v>0</v>
      </c>
      <c r="AE64" s="29">
        <v>5.8</v>
      </c>
      <c r="AR64" s="7"/>
      <c r="AT64" s="7"/>
    </row>
    <row r="65" spans="1:46" ht="12.75">
      <c r="A65" s="93">
        <v>3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U65" s="93">
        <v>2</v>
      </c>
      <c r="V65" s="44"/>
      <c r="W65" s="44"/>
      <c r="X65" s="95"/>
      <c r="Y65" s="95"/>
      <c r="Z65" s="68"/>
      <c r="AA65" s="95"/>
      <c r="AB65" s="95"/>
      <c r="AC65" s="29"/>
      <c r="AD65" s="2"/>
      <c r="AE65" s="29"/>
      <c r="AR65" s="7"/>
      <c r="AT65" s="7"/>
    </row>
    <row r="66" spans="1:46" ht="12.75">
      <c r="A66" s="93">
        <v>4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U66" s="93">
        <v>3</v>
      </c>
      <c r="V66" s="44"/>
      <c r="W66" s="44"/>
      <c r="X66" s="95"/>
      <c r="Y66" s="95"/>
      <c r="Z66" s="68"/>
      <c r="AA66" s="95"/>
      <c r="AB66" s="95"/>
      <c r="AC66" s="68"/>
      <c r="AD66" s="68"/>
      <c r="AE66" s="68"/>
      <c r="AR66" s="7"/>
      <c r="AT66" s="7"/>
    </row>
    <row r="67" spans="16:46" ht="12.75">
      <c r="P67" s="94"/>
      <c r="Q67" s="94"/>
      <c r="R67" s="94"/>
      <c r="U67" s="93">
        <v>4</v>
      </c>
      <c r="V67" s="44"/>
      <c r="W67" s="44"/>
      <c r="X67" s="95"/>
      <c r="Y67" s="95"/>
      <c r="Z67" s="68"/>
      <c r="AA67" s="95"/>
      <c r="AB67" s="95"/>
      <c r="AC67" s="68"/>
      <c r="AD67" s="68"/>
      <c r="AE67" s="68"/>
      <c r="AR67" s="7"/>
      <c r="AT67" s="7"/>
    </row>
    <row r="68" spans="1:46" ht="12.75">
      <c r="A68" s="6" t="s">
        <v>73</v>
      </c>
      <c r="B68" s="96">
        <f>AVERAGE(B60:B66)</f>
        <v>33.13333333333333</v>
      </c>
      <c r="C68" s="96">
        <f aca="true" t="shared" si="26" ref="C68:N68">AVERAGE(C60:C66)</f>
        <v>19.6</v>
      </c>
      <c r="D68" s="96">
        <f t="shared" si="26"/>
        <v>21.8</v>
      </c>
      <c r="E68" s="96">
        <f t="shared" si="26"/>
        <v>31.86666666666667</v>
      </c>
      <c r="F68" s="96">
        <f t="shared" si="26"/>
        <v>20.466666666666665</v>
      </c>
      <c r="G68" s="96">
        <f t="shared" si="26"/>
        <v>20.933333333333334</v>
      </c>
      <c r="H68" s="96">
        <f t="shared" si="26"/>
        <v>3.382211170239126</v>
      </c>
      <c r="I68" s="96">
        <f t="shared" si="26"/>
        <v>20.6</v>
      </c>
      <c r="J68" s="96">
        <f t="shared" si="26"/>
        <v>38.333333333333336</v>
      </c>
      <c r="K68" s="96">
        <f t="shared" si="26"/>
        <v>21.133333333333336</v>
      </c>
      <c r="L68" s="96">
        <f t="shared" si="26"/>
        <v>37.13333333333333</v>
      </c>
      <c r="M68" s="96">
        <f t="shared" si="26"/>
        <v>22</v>
      </c>
      <c r="N68" s="96">
        <f t="shared" si="26"/>
        <v>36.199999999999996</v>
      </c>
      <c r="O68" s="96"/>
      <c r="AC68" s="68"/>
      <c r="AD68" s="68"/>
      <c r="AE68" s="68"/>
      <c r="AR68" s="7"/>
      <c r="AT68" s="7"/>
    </row>
    <row r="69" spans="16:46" ht="12.75">
      <c r="P69" s="96"/>
      <c r="Q69" s="96"/>
      <c r="R69" s="96"/>
      <c r="V69" s="96">
        <f aca="true" t="shared" si="27" ref="V69:AB69">AVERAGE(V61:V67)</f>
        <v>17.311203282726797</v>
      </c>
      <c r="W69" s="96">
        <f t="shared" si="27"/>
        <v>18.832954003560747</v>
      </c>
      <c r="X69" s="96">
        <f t="shared" si="27"/>
        <v>88.37792223760478</v>
      </c>
      <c r="Y69" s="96">
        <f t="shared" si="27"/>
        <v>35.378474697390466</v>
      </c>
      <c r="Z69" s="96">
        <f t="shared" si="27"/>
        <v>3.8333333333333326</v>
      </c>
      <c r="AA69" s="96">
        <f t="shared" si="27"/>
        <v>230</v>
      </c>
      <c r="AB69" s="96">
        <f t="shared" si="27"/>
        <v>230</v>
      </c>
      <c r="AC69" s="68"/>
      <c r="AD69" s="68"/>
      <c r="AE69" s="68"/>
      <c r="AR69" s="7"/>
      <c r="AT69" s="7"/>
    </row>
    <row r="70" spans="1:46" ht="12.75">
      <c r="A70" s="6" t="s">
        <v>73</v>
      </c>
      <c r="B70" s="68">
        <v>29.071428571428577</v>
      </c>
      <c r="C70" s="68">
        <v>11.914285714285713</v>
      </c>
      <c r="D70" s="68">
        <v>15.257142857142856</v>
      </c>
      <c r="E70" s="68">
        <v>27.971428571428568</v>
      </c>
      <c r="F70" s="68">
        <v>14.285714285714286</v>
      </c>
      <c r="G70" s="68">
        <v>18.742857142857144</v>
      </c>
      <c r="H70" s="68">
        <v>3.3714285714285714</v>
      </c>
      <c r="I70" s="68">
        <v>19.285714285714285</v>
      </c>
      <c r="J70" s="68">
        <v>32.65714285714285</v>
      </c>
      <c r="K70" s="68">
        <v>19.685714285714287</v>
      </c>
      <c r="L70" s="68">
        <v>30.97142857142857</v>
      </c>
      <c r="M70" s="68">
        <v>20.114285714285717</v>
      </c>
      <c r="N70" s="68">
        <v>29.314285714285717</v>
      </c>
      <c r="O70" s="68"/>
      <c r="AR70" s="7"/>
      <c r="AT70" s="7"/>
    </row>
    <row r="71" spans="16:52" ht="12.75">
      <c r="P71" s="68"/>
      <c r="Q71" s="68"/>
      <c r="R71" s="68"/>
      <c r="V71" s="68">
        <v>11.682971296462153</v>
      </c>
      <c r="W71" s="68">
        <v>18.698094522898604</v>
      </c>
      <c r="X71" s="68">
        <v>89.85078688154019</v>
      </c>
      <c r="Y71" s="68">
        <v>39.36270695887184</v>
      </c>
      <c r="Z71" s="68">
        <v>4.8</v>
      </c>
      <c r="AA71" s="68">
        <v>54.285714285714285</v>
      </c>
      <c r="AB71" s="68">
        <v>54.285714285714285</v>
      </c>
      <c r="AC71" s="96">
        <f>AVERAGE(AC63:AC69)</f>
        <v>0</v>
      </c>
      <c r="AD71" s="96">
        <f>AVERAGE(AD63:AD69)</f>
        <v>0</v>
      </c>
      <c r="AE71" s="96">
        <f>AVERAGE(AE63:AE69)</f>
        <v>6.15</v>
      </c>
      <c r="AF71" s="96"/>
      <c r="AT71" s="14"/>
      <c r="AU71" s="58"/>
      <c r="AV71" s="58"/>
      <c r="AW71" s="7">
        <v>11.877999999999986</v>
      </c>
      <c r="AX71" s="29"/>
      <c r="AY71" s="29"/>
      <c r="AZ71" s="29"/>
    </row>
    <row r="72" spans="46:54" ht="12.75">
      <c r="AT72" s="14"/>
      <c r="AU72" s="58"/>
      <c r="AV72" s="58"/>
      <c r="AX72" s="29"/>
      <c r="AY72" s="29"/>
      <c r="AZ72" s="29"/>
      <c r="BA72" s="7">
        <v>833.9599999999991</v>
      </c>
      <c r="BB72" s="29"/>
    </row>
    <row r="73" spans="14:54" ht="12.75">
      <c r="N73" s="7" t="s">
        <v>78</v>
      </c>
      <c r="AC73" s="68">
        <v>0</v>
      </c>
      <c r="AD73" s="68">
        <v>0</v>
      </c>
      <c r="AE73" s="68">
        <v>5.3428571428571425</v>
      </c>
      <c r="AT73" s="14"/>
      <c r="AU73" s="58"/>
      <c r="AV73" s="58"/>
      <c r="AW73" s="7">
        <v>11.893999999999984</v>
      </c>
      <c r="AX73" s="29"/>
      <c r="AY73" s="29"/>
      <c r="AZ73" s="29"/>
      <c r="BB73" s="29"/>
    </row>
    <row r="74" spans="14:54" ht="12.75">
      <c r="N74" s="7" t="s">
        <v>79</v>
      </c>
      <c r="AT74" s="14"/>
      <c r="AU74" s="58"/>
      <c r="AV74" s="58"/>
      <c r="AW74" s="7">
        <v>11.901999999999983</v>
      </c>
      <c r="AX74" s="29"/>
      <c r="AY74" s="29"/>
      <c r="AZ74" s="29"/>
      <c r="BA74" s="7">
        <v>839.079999999999</v>
      </c>
      <c r="BB74" s="29"/>
    </row>
    <row r="75" spans="14:54" ht="12.75">
      <c r="N75" s="7" t="s">
        <v>80</v>
      </c>
      <c r="AT75" s="14"/>
      <c r="AU75" s="58"/>
      <c r="AV75" s="58"/>
      <c r="AW75" s="7">
        <v>11.91</v>
      </c>
      <c r="AX75" s="29"/>
      <c r="AY75" s="29"/>
      <c r="AZ75" s="29"/>
      <c r="BA75" s="7">
        <v>841.639999999999</v>
      </c>
      <c r="BB75" s="29"/>
    </row>
    <row r="76" spans="14:54" ht="12.75">
      <c r="N76" s="7" t="s">
        <v>81</v>
      </c>
      <c r="AT76" s="14"/>
      <c r="AU76" s="58"/>
      <c r="AV76" s="58"/>
      <c r="AW76" s="7">
        <v>11.917999999999981</v>
      </c>
      <c r="AX76" s="29"/>
      <c r="AY76" s="29"/>
      <c r="AZ76" s="29"/>
      <c r="BA76" s="7">
        <v>844.1999999999989</v>
      </c>
      <c r="BB76" s="29"/>
    </row>
    <row r="77" spans="14:54" ht="12.75">
      <c r="N77" s="7" t="s">
        <v>82</v>
      </c>
      <c r="AT77" s="14"/>
      <c r="AU77" s="58"/>
      <c r="AV77" s="58"/>
      <c r="AW77" s="7">
        <v>11.92599999999998</v>
      </c>
      <c r="AX77" s="29"/>
      <c r="AY77" s="29"/>
      <c r="AZ77" s="29"/>
      <c r="BA77" s="7">
        <v>846.7599999999989</v>
      </c>
      <c r="BB77" s="29"/>
    </row>
    <row r="78" spans="14:54" ht="12.75">
      <c r="N78" s="7" t="s">
        <v>83</v>
      </c>
      <c r="AT78" s="14"/>
      <c r="AU78" s="58"/>
      <c r="AV78" s="58"/>
      <c r="AW78" s="7">
        <v>11.93399999999998</v>
      </c>
      <c r="AX78" s="29"/>
      <c r="AY78" s="29"/>
      <c r="AZ78" s="29"/>
      <c r="BA78" s="7">
        <v>849.3199999999988</v>
      </c>
      <c r="BB78" s="29"/>
    </row>
    <row r="79" spans="14:54" ht="12.75">
      <c r="N79" s="7" t="s">
        <v>84</v>
      </c>
      <c r="AT79" s="14"/>
      <c r="AU79" s="58"/>
      <c r="AV79" s="58"/>
      <c r="AW79" s="7">
        <v>11.941999999999979</v>
      </c>
      <c r="AX79" s="29"/>
      <c r="AY79" s="29"/>
      <c r="AZ79" s="29"/>
      <c r="BA79" s="7">
        <v>851.8799999999987</v>
      </c>
      <c r="BB79" s="29"/>
    </row>
    <row r="80" spans="14:54" ht="12.75">
      <c r="N80" s="7" t="s">
        <v>85</v>
      </c>
      <c r="AT80" s="14"/>
      <c r="AU80" s="58"/>
      <c r="AV80" s="58"/>
      <c r="AW80" s="7">
        <v>11.95</v>
      </c>
      <c r="AX80" s="29"/>
      <c r="AY80" s="29"/>
      <c r="AZ80" s="29"/>
      <c r="BA80" s="7">
        <v>854.4399999999987</v>
      </c>
      <c r="BB80" s="29"/>
    </row>
    <row r="81" spans="14:54" ht="12.75">
      <c r="N81" s="7" t="s">
        <v>86</v>
      </c>
      <c r="AT81" s="14"/>
      <c r="AU81" s="58"/>
      <c r="AV81" s="58"/>
      <c r="AW81" s="7">
        <v>11.957999999999977</v>
      </c>
      <c r="AX81" s="29"/>
      <c r="AY81" s="29"/>
      <c r="AZ81" s="29"/>
      <c r="BA81" s="7">
        <v>856.9999999999986</v>
      </c>
      <c r="BB81" s="29"/>
    </row>
    <row r="82" spans="46:54" ht="12.75">
      <c r="AT82" s="14"/>
      <c r="AU82" s="58"/>
      <c r="AV82" s="58"/>
      <c r="AW82" s="7">
        <v>11.965999999999976</v>
      </c>
      <c r="AX82" s="29"/>
      <c r="AY82" s="29"/>
      <c r="AZ82" s="29"/>
      <c r="BA82" s="7">
        <v>859.5599999999986</v>
      </c>
      <c r="BB82" s="29"/>
    </row>
    <row r="83" spans="46:54" ht="12.75">
      <c r="AT83" s="14"/>
      <c r="AU83" s="58"/>
      <c r="AV83" s="58"/>
      <c r="AW83" s="7">
        <v>11.973999999999975</v>
      </c>
      <c r="AX83" s="29"/>
      <c r="AY83" s="29"/>
      <c r="AZ83" s="29"/>
      <c r="BA83" s="7">
        <v>862.1199999999985</v>
      </c>
      <c r="BB83" s="29"/>
    </row>
    <row r="84" spans="46:54" ht="12.75">
      <c r="AT84" s="14"/>
      <c r="AU84" s="58"/>
      <c r="AV84" s="58"/>
      <c r="AW84" s="7">
        <v>11.981999999999974</v>
      </c>
      <c r="AX84" s="29"/>
      <c r="AY84" s="29"/>
      <c r="AZ84" s="29"/>
      <c r="BA84" s="7">
        <v>864.6799999999985</v>
      </c>
      <c r="BB84" s="29"/>
    </row>
    <row r="85" spans="46:54" ht="12.75">
      <c r="AT85" s="14"/>
      <c r="AU85" s="58"/>
      <c r="AV85" s="58"/>
      <c r="AW85" s="7">
        <v>12</v>
      </c>
      <c r="AX85" s="29"/>
      <c r="AY85" s="29"/>
      <c r="AZ85" s="29"/>
      <c r="BA85" s="7">
        <v>867.2399999999984</v>
      </c>
      <c r="BB85" s="29"/>
    </row>
    <row r="86" spans="46:54" ht="12.75">
      <c r="AT86" s="14"/>
      <c r="AU86" s="58"/>
      <c r="AV86" s="58"/>
      <c r="AW86" s="7">
        <v>12.014</v>
      </c>
      <c r="AX86" s="29"/>
      <c r="AY86" s="29"/>
      <c r="AZ86" s="29"/>
      <c r="BA86" s="7">
        <v>870</v>
      </c>
      <c r="BB86" s="29"/>
    </row>
    <row r="87" spans="46:54" ht="12.75">
      <c r="AT87" s="14"/>
      <c r="AU87" s="58"/>
      <c r="AV87" s="58"/>
      <c r="AW87" s="7">
        <v>12.027999999999999</v>
      </c>
      <c r="AX87" s="29"/>
      <c r="AY87" s="29"/>
      <c r="AZ87" s="29"/>
      <c r="BA87" s="7">
        <v>870.867</v>
      </c>
      <c r="BB87" s="29"/>
    </row>
    <row r="88" spans="46:54" ht="12.75">
      <c r="AT88" s="14"/>
      <c r="AU88" s="58"/>
      <c r="AV88" s="58"/>
      <c r="AW88" s="7">
        <v>12.041999999999998</v>
      </c>
      <c r="AX88" s="29"/>
      <c r="AY88" s="29"/>
      <c r="AZ88" s="29"/>
      <c r="BA88" s="7">
        <v>871.7339999999999</v>
      </c>
      <c r="BB88" s="29"/>
    </row>
    <row r="89" spans="46:54" ht="12.75">
      <c r="AT89" s="14"/>
      <c r="AU89" s="58"/>
      <c r="AV89" s="58"/>
      <c r="AW89" s="7">
        <v>12.055999999999997</v>
      </c>
      <c r="AX89" s="29"/>
      <c r="AY89" s="29"/>
      <c r="AZ89" s="29"/>
      <c r="BA89" s="7">
        <v>872.6009999999999</v>
      </c>
      <c r="BB89" s="29"/>
    </row>
    <row r="90" spans="46:54" ht="12.75">
      <c r="AT90" s="14"/>
      <c r="AU90" s="58"/>
      <c r="AV90" s="58"/>
      <c r="AW90" s="7">
        <v>12.07</v>
      </c>
      <c r="AX90" s="29"/>
      <c r="AY90" s="29"/>
      <c r="AZ90" s="29"/>
      <c r="BA90" s="7">
        <v>873.4679999999998</v>
      </c>
      <c r="BB90" s="29"/>
    </row>
    <row r="91" spans="46:54" ht="12.75">
      <c r="AT91" s="14"/>
      <c r="AU91" s="58"/>
      <c r="AV91" s="58"/>
      <c r="AW91" s="7">
        <v>12.083999999999996</v>
      </c>
      <c r="AX91" s="29"/>
      <c r="AY91" s="29"/>
      <c r="AZ91" s="29"/>
      <c r="BA91" s="7">
        <v>874.335</v>
      </c>
      <c r="BB91" s="29"/>
    </row>
    <row r="92" spans="46:54" ht="12.75">
      <c r="AT92" s="14"/>
      <c r="AU92" s="58"/>
      <c r="AV92" s="58"/>
      <c r="AW92" s="7">
        <v>12.097999999999995</v>
      </c>
      <c r="AX92" s="29"/>
      <c r="AY92" s="29"/>
      <c r="AZ92" s="29"/>
      <c r="BA92" s="7">
        <v>875.2019999999998</v>
      </c>
      <c r="BB92" s="29"/>
    </row>
    <row r="93" spans="46:54" ht="12.75">
      <c r="AT93" s="14"/>
      <c r="AU93" s="58"/>
      <c r="AV93" s="58"/>
      <c r="AW93" s="7">
        <v>12.111999999999995</v>
      </c>
      <c r="AX93" s="29"/>
      <c r="AY93" s="29"/>
      <c r="AZ93" s="29"/>
      <c r="BA93" s="7">
        <v>876.0689999999997</v>
      </c>
      <c r="BB93" s="29"/>
    </row>
    <row r="94" spans="46:54" ht="12.75">
      <c r="AT94" s="14"/>
      <c r="AU94" s="58"/>
      <c r="AV94" s="58"/>
      <c r="AW94" s="7">
        <v>12.125999999999994</v>
      </c>
      <c r="AX94" s="29"/>
      <c r="AY94" s="29"/>
      <c r="AZ94" s="29"/>
      <c r="BA94" s="7">
        <v>876.9359999999997</v>
      </c>
      <c r="BB94" s="29"/>
    </row>
    <row r="95" spans="46:54" ht="12.75">
      <c r="AT95" s="14"/>
      <c r="AU95" s="58"/>
      <c r="AV95" s="58"/>
      <c r="AW95" s="7">
        <v>12.14</v>
      </c>
      <c r="AX95" s="29"/>
      <c r="AY95" s="29"/>
      <c r="AZ95" s="29"/>
      <c r="BA95" s="7">
        <v>877.8029999999997</v>
      </c>
      <c r="BB95" s="29"/>
    </row>
    <row r="96" spans="46:54" ht="12.75">
      <c r="AT96" s="14"/>
      <c r="AU96" s="58"/>
      <c r="AV96" s="58"/>
      <c r="AW96" s="7">
        <v>12.153999999999993</v>
      </c>
      <c r="AX96" s="29"/>
      <c r="AY96" s="29"/>
      <c r="AZ96" s="29"/>
      <c r="BA96" s="7">
        <v>878.67</v>
      </c>
      <c r="BB96" s="29"/>
    </row>
    <row r="97" spans="46:54" ht="12.75">
      <c r="AT97" s="14"/>
      <c r="AU97" s="58"/>
      <c r="AV97" s="58"/>
      <c r="AW97" s="7">
        <v>12.167999999999992</v>
      </c>
      <c r="AX97" s="29"/>
      <c r="AY97" s="29"/>
      <c r="AZ97" s="29"/>
      <c r="BA97" s="7">
        <v>879.5369999999996</v>
      </c>
      <c r="BB97" s="29"/>
    </row>
    <row r="98" spans="46:54" ht="12.75">
      <c r="AT98" s="14"/>
      <c r="AU98" s="58"/>
      <c r="AV98" s="58"/>
      <c r="AW98" s="7">
        <v>12.181999999999992</v>
      </c>
      <c r="AX98" s="29"/>
      <c r="AY98" s="29"/>
      <c r="AZ98" s="29"/>
      <c r="BA98" s="7">
        <v>880.4039999999995</v>
      </c>
      <c r="BB98" s="29"/>
    </row>
    <row r="99" spans="46:54" ht="12.75">
      <c r="AT99" s="14"/>
      <c r="AU99" s="58"/>
      <c r="AV99" s="58"/>
      <c r="AW99" s="7">
        <v>12.19599999999999</v>
      </c>
      <c r="AX99" s="29"/>
      <c r="AY99" s="29"/>
      <c r="AZ99" s="29"/>
      <c r="BA99" s="7">
        <v>881.2709999999995</v>
      </c>
      <c r="BB99" s="29"/>
    </row>
    <row r="100" spans="46:54" ht="12.75">
      <c r="AT100" s="14"/>
      <c r="AU100" s="58"/>
      <c r="AV100" s="58"/>
      <c r="AW100" s="7">
        <v>12.21</v>
      </c>
      <c r="AX100" s="29"/>
      <c r="AY100" s="29"/>
      <c r="AZ100" s="29"/>
      <c r="BA100" s="7">
        <v>882.1379999999995</v>
      </c>
      <c r="BB100" s="29"/>
    </row>
    <row r="101" spans="46:54" ht="12.75">
      <c r="AT101" s="14"/>
      <c r="AU101" s="58"/>
      <c r="AV101" s="58"/>
      <c r="AW101" s="7">
        <v>12.22399999999999</v>
      </c>
      <c r="BA101" s="7">
        <v>883.0049999999994</v>
      </c>
      <c r="BB101" s="29"/>
    </row>
    <row r="102" spans="46:53" ht="12.75">
      <c r="AT102" s="14"/>
      <c r="AU102" s="58"/>
      <c r="AV102" s="58"/>
      <c r="AW102" s="7">
        <v>12.237999999999989</v>
      </c>
      <c r="BA102" s="7">
        <v>883.8719999999994</v>
      </c>
    </row>
    <row r="103" spans="46:53" ht="12.75">
      <c r="AT103" s="14"/>
      <c r="AU103" s="58"/>
      <c r="AV103" s="58"/>
      <c r="AW103" s="7">
        <v>12.251999999999988</v>
      </c>
      <c r="BA103" s="7">
        <v>884.7389999999994</v>
      </c>
    </row>
    <row r="104" spans="46:53" ht="12.75">
      <c r="AT104" s="14"/>
      <c r="AU104" s="58"/>
      <c r="AV104" s="58"/>
      <c r="AW104" s="7">
        <v>12.265999999999988</v>
      </c>
      <c r="BA104" s="7">
        <v>885.6059999999993</v>
      </c>
    </row>
    <row r="105" spans="46:53" ht="12.75">
      <c r="AT105" s="14"/>
      <c r="AU105" s="58"/>
      <c r="AV105" s="58"/>
      <c r="AW105" s="7">
        <v>12.28</v>
      </c>
      <c r="BA105" s="7">
        <v>886.4729999999993</v>
      </c>
    </row>
    <row r="106" spans="46:53" ht="12.75">
      <c r="AT106" s="14"/>
      <c r="AU106" s="58"/>
      <c r="AV106" s="58"/>
      <c r="AW106" s="7">
        <v>12.293999999999986</v>
      </c>
      <c r="BA106" s="7">
        <v>887.3399999999992</v>
      </c>
    </row>
    <row r="107" spans="46:53" ht="12.75">
      <c r="AT107" s="14"/>
      <c r="AU107" s="58"/>
      <c r="AV107" s="58"/>
      <c r="AW107" s="7">
        <v>12.307999999999986</v>
      </c>
      <c r="BA107" s="7">
        <v>888.2069999999992</v>
      </c>
    </row>
    <row r="108" spans="46:53" ht="12.75">
      <c r="AT108" s="14"/>
      <c r="AU108" s="58"/>
      <c r="AV108" s="58"/>
      <c r="AW108" s="7">
        <v>12.321999999999985</v>
      </c>
      <c r="BA108" s="7">
        <v>889.0739999999992</v>
      </c>
    </row>
    <row r="109" spans="46:53" ht="12.75">
      <c r="AT109" s="14"/>
      <c r="AU109" s="58"/>
      <c r="AV109" s="58"/>
      <c r="AW109" s="7">
        <v>12.335999999999984</v>
      </c>
      <c r="BA109" s="7">
        <v>889.9409999999991</v>
      </c>
    </row>
    <row r="110" spans="46:53" ht="12.75">
      <c r="AT110" s="14"/>
      <c r="AU110" s="58"/>
      <c r="AV110" s="58"/>
      <c r="AW110" s="7">
        <v>12.35</v>
      </c>
      <c r="BA110" s="7">
        <v>890.8079999999991</v>
      </c>
    </row>
    <row r="111" spans="46:53" ht="12.75">
      <c r="AT111" s="14"/>
      <c r="AU111" s="58"/>
      <c r="AV111" s="58"/>
      <c r="AW111" s="7">
        <v>12.363999999999983</v>
      </c>
      <c r="BA111" s="7">
        <v>891.674999999999</v>
      </c>
    </row>
    <row r="112" spans="46:53" ht="12.75">
      <c r="AT112" s="14"/>
      <c r="AU112" s="58"/>
      <c r="AV112" s="58"/>
      <c r="AW112" s="7">
        <v>12.377999999999982</v>
      </c>
      <c r="BA112" s="7">
        <v>892.541999999999</v>
      </c>
    </row>
    <row r="113" spans="46:53" ht="12.75">
      <c r="AT113" s="14"/>
      <c r="AU113" s="58"/>
      <c r="AV113" s="58"/>
      <c r="AW113" s="7">
        <v>12.391999999999982</v>
      </c>
      <c r="BA113" s="7">
        <v>893.408999999999</v>
      </c>
    </row>
    <row r="114" spans="46:53" ht="12.75">
      <c r="AT114" s="14"/>
      <c r="AU114" s="58"/>
      <c r="AV114" s="58"/>
      <c r="AW114" s="7">
        <v>12.405999999999981</v>
      </c>
      <c r="BA114" s="7">
        <v>894.2759999999989</v>
      </c>
    </row>
    <row r="115" spans="46:53" ht="12.75">
      <c r="AT115" s="14"/>
      <c r="AU115" s="58"/>
      <c r="AV115" s="58"/>
      <c r="AW115" s="7">
        <v>12.43</v>
      </c>
      <c r="BA115" s="7">
        <v>895.1429999999989</v>
      </c>
    </row>
    <row r="116" spans="46:53" ht="12.75">
      <c r="AT116" s="14"/>
      <c r="AU116" s="58"/>
      <c r="AV116" s="58"/>
      <c r="AW116" s="7">
        <v>12.440999999999999</v>
      </c>
      <c r="BA116" s="7">
        <v>896</v>
      </c>
    </row>
    <row r="117" spans="46:53" ht="12.75">
      <c r="AT117" s="14"/>
      <c r="AU117" s="58"/>
      <c r="AV117" s="58"/>
      <c r="AW117" s="7">
        <v>12.451999999999998</v>
      </c>
      <c r="BA117" s="7">
        <v>896.133</v>
      </c>
    </row>
    <row r="118" spans="46:53" ht="12.75">
      <c r="AT118" s="14"/>
      <c r="AU118" s="58"/>
      <c r="AV118" s="58"/>
      <c r="AW118" s="7">
        <v>12.462999999999997</v>
      </c>
      <c r="BA118" s="7">
        <v>896.2660000000001</v>
      </c>
    </row>
    <row r="119" spans="46:53" ht="12.75">
      <c r="AT119" s="14"/>
      <c r="AU119" s="58"/>
      <c r="AV119" s="58"/>
      <c r="AW119" s="7">
        <v>12.473999999999997</v>
      </c>
      <c r="BA119" s="7">
        <v>896.3990000000001</v>
      </c>
    </row>
    <row r="120" spans="46:53" ht="12.75">
      <c r="AT120" s="14"/>
      <c r="AU120" s="58"/>
      <c r="AV120" s="58"/>
      <c r="AW120" s="7">
        <v>12.485</v>
      </c>
      <c r="BA120" s="7">
        <v>896.5320000000002</v>
      </c>
    </row>
    <row r="121" spans="46:53" ht="12.75">
      <c r="AT121" s="14"/>
      <c r="AU121" s="58"/>
      <c r="AV121" s="58"/>
      <c r="AW121" s="7">
        <v>12.495999999999995</v>
      </c>
      <c r="BA121" s="7">
        <v>896.665</v>
      </c>
    </row>
    <row r="122" spans="46:53" ht="12.75">
      <c r="AT122" s="14"/>
      <c r="AU122" s="58"/>
      <c r="AV122" s="58"/>
      <c r="AW122" s="7">
        <v>12.506999999999994</v>
      </c>
      <c r="BA122" s="7">
        <v>896.7980000000002</v>
      </c>
    </row>
    <row r="123" spans="46:53" ht="12.75">
      <c r="AT123" s="14"/>
      <c r="AU123" s="58"/>
      <c r="AV123" s="58"/>
      <c r="AW123" s="7">
        <v>12.517999999999994</v>
      </c>
      <c r="BA123" s="7">
        <v>896.9310000000003</v>
      </c>
    </row>
    <row r="124" spans="46:53" ht="12.75">
      <c r="AT124" s="14"/>
      <c r="AU124" s="58"/>
      <c r="AV124" s="58"/>
      <c r="AW124" s="7">
        <v>12.528999999999993</v>
      </c>
      <c r="BA124" s="7">
        <v>897.0640000000003</v>
      </c>
    </row>
    <row r="125" spans="46:53" ht="12.75">
      <c r="AT125" s="14"/>
      <c r="AU125" s="58"/>
      <c r="AV125" s="58"/>
      <c r="AW125" s="7">
        <v>12.54</v>
      </c>
      <c r="BA125" s="7">
        <v>897.1970000000003</v>
      </c>
    </row>
    <row r="126" spans="46:53" ht="12.75">
      <c r="AT126" s="14"/>
      <c r="AU126" s="58"/>
      <c r="AV126" s="58"/>
      <c r="AW126" s="7">
        <v>12.550999999999991</v>
      </c>
      <c r="BA126" s="7">
        <v>897.33</v>
      </c>
    </row>
    <row r="127" spans="46:53" ht="12.75">
      <c r="AT127" s="14"/>
      <c r="AU127" s="58"/>
      <c r="AV127" s="58"/>
      <c r="AW127" s="7">
        <v>12.56199999999999</v>
      </c>
      <c r="BA127" s="7">
        <v>897.4630000000004</v>
      </c>
    </row>
    <row r="128" spans="46:53" ht="12.75">
      <c r="AT128" s="14"/>
      <c r="AU128" s="58"/>
      <c r="AV128" s="58"/>
      <c r="AW128" s="7">
        <v>12.57299999999999</v>
      </c>
      <c r="BA128" s="7">
        <v>897.5960000000005</v>
      </c>
    </row>
    <row r="129" spans="46:53" ht="12.75">
      <c r="AT129" s="14"/>
      <c r="AU129" s="58"/>
      <c r="AV129" s="58"/>
      <c r="AW129" s="7">
        <v>12.583999999999989</v>
      </c>
      <c r="BA129" s="7">
        <v>897.7290000000005</v>
      </c>
    </row>
    <row r="130" spans="46:53" ht="12.75">
      <c r="AT130" s="14"/>
      <c r="AU130" s="58"/>
      <c r="AV130" s="58"/>
      <c r="AW130" s="7">
        <v>12.595</v>
      </c>
      <c r="BA130" s="7">
        <v>897.8620000000005</v>
      </c>
    </row>
    <row r="131" spans="46:53" ht="12.75">
      <c r="AT131" s="14"/>
      <c r="AU131" s="58"/>
      <c r="AV131" s="58"/>
      <c r="AW131" s="7">
        <v>12.605999999999987</v>
      </c>
      <c r="BA131" s="7">
        <v>897.9950000000006</v>
      </c>
    </row>
    <row r="132" spans="46:53" ht="12.75">
      <c r="AT132" s="14"/>
      <c r="AU132" s="58"/>
      <c r="AV132" s="58"/>
      <c r="AW132" s="7">
        <v>12.616999999999987</v>
      </c>
      <c r="BA132" s="7">
        <v>898.1280000000006</v>
      </c>
    </row>
    <row r="133" spans="46:53" ht="12.75">
      <c r="AT133" s="14"/>
      <c r="AU133" s="58"/>
      <c r="AV133" s="58"/>
      <c r="AW133" s="7">
        <v>12.627999999999986</v>
      </c>
      <c r="BA133" s="7">
        <v>898.2610000000006</v>
      </c>
    </row>
    <row r="134" spans="46:53" ht="12.75">
      <c r="AT134" s="14"/>
      <c r="AU134" s="58"/>
      <c r="AV134" s="58"/>
      <c r="AW134" s="7">
        <v>12.638999999999985</v>
      </c>
      <c r="BA134" s="7">
        <v>898.3940000000007</v>
      </c>
    </row>
    <row r="135" spans="46:53" ht="12.75">
      <c r="AT135" s="14"/>
      <c r="AU135" s="58"/>
      <c r="AV135" s="58"/>
      <c r="AW135" s="7">
        <v>12.65</v>
      </c>
      <c r="BA135" s="7">
        <v>898.5270000000007</v>
      </c>
    </row>
    <row r="136" spans="46:53" ht="12.75">
      <c r="AT136" s="14"/>
      <c r="AU136" s="58"/>
      <c r="AV136" s="58"/>
      <c r="AW136" s="7">
        <v>12.660999999999984</v>
      </c>
      <c r="BA136" s="7">
        <v>898.6600000000008</v>
      </c>
    </row>
    <row r="137" spans="46:53" ht="12.75">
      <c r="AT137" s="14"/>
      <c r="AU137" s="58"/>
      <c r="AV137" s="58"/>
      <c r="AW137" s="7">
        <v>12.671999999999983</v>
      </c>
      <c r="BA137" s="7">
        <v>898.7930000000008</v>
      </c>
    </row>
    <row r="138" spans="46:53" ht="12.75">
      <c r="AT138" s="14"/>
      <c r="AU138" s="58"/>
      <c r="AV138" s="58"/>
      <c r="AW138" s="7">
        <v>12.682999999999982</v>
      </c>
      <c r="BA138" s="7">
        <v>898.9260000000008</v>
      </c>
    </row>
    <row r="139" spans="46:53" ht="12.75">
      <c r="AT139" s="14"/>
      <c r="AU139" s="58"/>
      <c r="AV139" s="58"/>
      <c r="AW139" s="7">
        <v>12.693999999999981</v>
      </c>
      <c r="BA139" s="7">
        <v>899.0590000000009</v>
      </c>
    </row>
    <row r="140" spans="46:53" ht="12.75">
      <c r="AT140" s="14"/>
      <c r="AU140" s="58"/>
      <c r="AV140" s="58"/>
      <c r="AW140" s="7">
        <v>12.705</v>
      </c>
      <c r="BA140" s="7">
        <v>899.1920000000009</v>
      </c>
    </row>
    <row r="141" spans="46:53" ht="12.75">
      <c r="AT141" s="14"/>
      <c r="AU141" s="58"/>
      <c r="AV141" s="58"/>
      <c r="AW141" s="7">
        <v>12.71599999999998</v>
      </c>
      <c r="BA141" s="7">
        <v>899.325000000001</v>
      </c>
    </row>
    <row r="142" spans="46:53" ht="12.75">
      <c r="AT142" s="14"/>
      <c r="AU142" s="58"/>
      <c r="AV142" s="58"/>
      <c r="AW142" s="7">
        <v>12.726999999999979</v>
      </c>
      <c r="BA142" s="7">
        <v>899.458000000001</v>
      </c>
    </row>
    <row r="143" spans="46:53" ht="12.75">
      <c r="AT143" s="14"/>
      <c r="AU143" s="58"/>
      <c r="AV143" s="58"/>
      <c r="AW143" s="7">
        <v>12.737999999999978</v>
      </c>
      <c r="BA143" s="7">
        <v>899.591000000001</v>
      </c>
    </row>
    <row r="144" spans="46:53" ht="12.75">
      <c r="AT144" s="14"/>
      <c r="AU144" s="58"/>
      <c r="AV144" s="58"/>
      <c r="AW144" s="7">
        <v>12.748999999999977</v>
      </c>
      <c r="BA144" s="7">
        <v>899.7240000000011</v>
      </c>
    </row>
    <row r="145" spans="46:53" ht="12.75">
      <c r="AT145" s="14"/>
      <c r="AU145" s="58"/>
      <c r="AV145" s="58"/>
      <c r="AW145" s="7">
        <v>12.75</v>
      </c>
      <c r="BA145" s="7">
        <v>899.8570000000011</v>
      </c>
    </row>
    <row r="146" spans="46:53" ht="12.75">
      <c r="AT146" s="14"/>
      <c r="AU146" s="58"/>
      <c r="AV146" s="58"/>
      <c r="AW146" s="7">
        <v>12.754</v>
      </c>
      <c r="BA146" s="7">
        <v>900</v>
      </c>
    </row>
    <row r="147" spans="46:53" ht="12.75">
      <c r="AT147" s="14"/>
      <c r="AU147" s="58"/>
      <c r="AV147" s="58"/>
      <c r="AW147" s="7">
        <v>12.758</v>
      </c>
      <c r="BA147" s="7">
        <v>899.733</v>
      </c>
    </row>
    <row r="148" spans="46:53" ht="12.75">
      <c r="AT148" s="14"/>
      <c r="AU148" s="58"/>
      <c r="AV148" s="58"/>
      <c r="AW148" s="7">
        <v>12.761999999999999</v>
      </c>
      <c r="BA148" s="7">
        <v>899.4659999999999</v>
      </c>
    </row>
    <row r="149" spans="46:53" ht="12.75">
      <c r="AT149" s="14"/>
      <c r="AU149" s="58"/>
      <c r="AV149" s="58"/>
      <c r="AW149" s="7">
        <v>12.765999999999998</v>
      </c>
      <c r="BA149" s="7">
        <v>899.1989999999998</v>
      </c>
    </row>
    <row r="150" spans="46:53" ht="12.75">
      <c r="AT150" s="14"/>
      <c r="AU150" s="58"/>
      <c r="AV150" s="58"/>
      <c r="AW150" s="7">
        <v>12.77</v>
      </c>
      <c r="BA150" s="7">
        <v>898.9319999999998</v>
      </c>
    </row>
    <row r="151" spans="46:53" ht="12.75">
      <c r="AT151" s="14"/>
      <c r="AU151" s="58"/>
      <c r="AV151" s="58"/>
      <c r="AW151" s="7">
        <v>12.773999999999997</v>
      </c>
      <c r="BA151" s="7">
        <v>898.665</v>
      </c>
    </row>
    <row r="152" spans="46:53" ht="12.75">
      <c r="AT152" s="14"/>
      <c r="AU152" s="58"/>
      <c r="AV152" s="58"/>
      <c r="AW152" s="7">
        <v>12.777999999999997</v>
      </c>
      <c r="BA152" s="7">
        <v>898.3979999999997</v>
      </c>
    </row>
    <row r="153" spans="46:53" ht="12.75">
      <c r="AT153" s="14"/>
      <c r="AU153" s="58"/>
      <c r="AV153" s="58"/>
      <c r="AW153" s="7">
        <v>12.781999999999996</v>
      </c>
      <c r="BA153" s="7">
        <v>898.1309999999996</v>
      </c>
    </row>
    <row r="154" spans="46:53" ht="12.75">
      <c r="AT154" s="14"/>
      <c r="AU154" s="58"/>
      <c r="AV154" s="58"/>
      <c r="AW154" s="7">
        <v>12.785999999999996</v>
      </c>
      <c r="BA154" s="7">
        <v>897.8639999999996</v>
      </c>
    </row>
    <row r="155" spans="46:53" ht="12.75">
      <c r="AT155" s="14"/>
      <c r="AU155" s="58"/>
      <c r="AV155" s="58"/>
      <c r="AW155" s="7">
        <v>12.79</v>
      </c>
      <c r="BA155" s="7">
        <v>897.5969999999995</v>
      </c>
    </row>
    <row r="156" spans="46:53" ht="12.75">
      <c r="AT156" s="14"/>
      <c r="AU156" s="58"/>
      <c r="AV156" s="58"/>
      <c r="AW156" s="7">
        <v>12.793999999999995</v>
      </c>
      <c r="BA156" s="7">
        <v>897.3299999999995</v>
      </c>
    </row>
    <row r="157" spans="46:53" ht="12.75">
      <c r="AT157" s="14"/>
      <c r="AU157" s="58"/>
      <c r="AV157" s="58"/>
      <c r="AW157" s="7">
        <v>12.797999999999995</v>
      </c>
      <c r="BA157" s="7">
        <v>897.0629999999994</v>
      </c>
    </row>
    <row r="158" spans="46:53" ht="12.75">
      <c r="AT158" s="14"/>
      <c r="AU158" s="58"/>
      <c r="AV158" s="58"/>
      <c r="AW158" s="7">
        <v>12.801999999999994</v>
      </c>
      <c r="BA158" s="7">
        <v>896.7959999999994</v>
      </c>
    </row>
    <row r="159" spans="46:53" ht="12.75">
      <c r="AT159" s="14"/>
      <c r="AU159" s="58"/>
      <c r="AV159" s="58"/>
      <c r="AW159" s="7">
        <v>12.805999999999994</v>
      </c>
      <c r="BA159" s="7">
        <v>896.5289999999993</v>
      </c>
    </row>
    <row r="160" spans="46:53" ht="12.75">
      <c r="AT160" s="14"/>
      <c r="AU160" s="58"/>
      <c r="AV160" s="58"/>
      <c r="AW160" s="7">
        <v>12.81</v>
      </c>
      <c r="BA160" s="7">
        <v>896.2619999999993</v>
      </c>
    </row>
    <row r="161" spans="46:53" ht="12.75">
      <c r="AT161" s="14"/>
      <c r="AU161" s="58"/>
      <c r="AV161" s="58"/>
      <c r="AW161" s="7">
        <v>12.813999999999993</v>
      </c>
      <c r="BA161" s="7">
        <v>895.9949999999992</v>
      </c>
    </row>
    <row r="162" spans="46:53" ht="12.75">
      <c r="AT162" s="14"/>
      <c r="AU162" s="58"/>
      <c r="AV162" s="58"/>
      <c r="AW162" s="7">
        <v>12.817999999999993</v>
      </c>
      <c r="BA162" s="7">
        <v>895.7279999999992</v>
      </c>
    </row>
    <row r="163" spans="46:53" ht="12.75">
      <c r="AT163" s="14"/>
      <c r="AU163" s="58"/>
      <c r="AV163" s="58"/>
      <c r="AW163" s="7">
        <v>12.821999999999992</v>
      </c>
      <c r="BA163" s="7">
        <v>895.4609999999991</v>
      </c>
    </row>
    <row r="164" spans="46:53" ht="12.75">
      <c r="AT164" s="14"/>
      <c r="AU164" s="58"/>
      <c r="AV164" s="58"/>
      <c r="AW164" s="7">
        <v>12.825999999999992</v>
      </c>
      <c r="BA164" s="7">
        <v>895.193999999999</v>
      </c>
    </row>
    <row r="165" spans="46:53" ht="12.75">
      <c r="AT165" s="14"/>
      <c r="AU165" s="58"/>
      <c r="AV165" s="58"/>
      <c r="AW165" s="7">
        <v>12.83</v>
      </c>
      <c r="BA165" s="7">
        <v>894.926999999999</v>
      </c>
    </row>
    <row r="166" spans="46:53" ht="12.75">
      <c r="AT166" s="14"/>
      <c r="AU166" s="58"/>
      <c r="AV166" s="58"/>
      <c r="AW166" s="7">
        <v>12.83399999999999</v>
      </c>
      <c r="BA166" s="7">
        <v>894.659999999999</v>
      </c>
    </row>
    <row r="167" spans="46:53" ht="12.75">
      <c r="AT167" s="14"/>
      <c r="AU167" s="58"/>
      <c r="AV167" s="58"/>
      <c r="AW167" s="7">
        <v>12.83799999999999</v>
      </c>
      <c r="BA167" s="7">
        <v>894.3929999999989</v>
      </c>
    </row>
    <row r="168" spans="46:53" ht="12.75">
      <c r="AT168" s="14"/>
      <c r="AU168" s="58"/>
      <c r="AV168" s="58"/>
      <c r="AW168" s="7">
        <v>12.84199999999999</v>
      </c>
      <c r="BA168" s="7">
        <v>894.1259999999988</v>
      </c>
    </row>
    <row r="169" spans="46:53" ht="12.75">
      <c r="AT169" s="14"/>
      <c r="AU169" s="58"/>
      <c r="AV169" s="58"/>
      <c r="AW169" s="7">
        <v>12.84599999999999</v>
      </c>
      <c r="BA169" s="7">
        <v>893.8589999999988</v>
      </c>
    </row>
    <row r="170" spans="46:53" ht="12.75">
      <c r="AT170" s="14"/>
      <c r="AU170" s="58"/>
      <c r="AV170" s="58"/>
      <c r="AW170" s="7">
        <v>12.85</v>
      </c>
      <c r="BA170" s="7">
        <v>893.5919999999987</v>
      </c>
    </row>
    <row r="171" spans="46:53" ht="12.75">
      <c r="AT171" s="14"/>
      <c r="AU171" s="58"/>
      <c r="AV171" s="58"/>
      <c r="AW171" s="7">
        <v>12.853999999999989</v>
      </c>
      <c r="BA171" s="7">
        <v>893.3249999999987</v>
      </c>
    </row>
    <row r="172" spans="46:53" ht="12.75">
      <c r="AT172" s="14"/>
      <c r="AU172" s="58"/>
      <c r="AV172" s="58"/>
      <c r="AW172" s="7">
        <v>12.857999999999988</v>
      </c>
      <c r="BA172" s="7">
        <v>893.0579999999986</v>
      </c>
    </row>
    <row r="173" spans="46:53" ht="12.75">
      <c r="AT173" s="14"/>
      <c r="AU173" s="58"/>
      <c r="AV173" s="58"/>
      <c r="AW173" s="7">
        <v>12.861999999999988</v>
      </c>
      <c r="BA173" s="7">
        <v>892.7909999999986</v>
      </c>
    </row>
    <row r="174" spans="46:53" ht="12.75">
      <c r="AT174" s="14"/>
      <c r="AU174" s="58"/>
      <c r="AV174" s="58"/>
      <c r="AW174" s="7">
        <v>12.865999999999987</v>
      </c>
      <c r="BA174" s="7">
        <v>892.5239999999985</v>
      </c>
    </row>
    <row r="175" spans="46:53" ht="12.75">
      <c r="AT175" s="14"/>
      <c r="AU175" s="58"/>
      <c r="AV175" s="58"/>
      <c r="AW175" s="7">
        <v>12.85</v>
      </c>
      <c r="BA175" s="7">
        <v>892.2569999999985</v>
      </c>
    </row>
    <row r="176" spans="46:53" ht="12.75">
      <c r="AT176" s="14"/>
      <c r="AU176" s="58"/>
      <c r="AV176" s="58"/>
      <c r="AW176" s="7">
        <v>12.846</v>
      </c>
      <c r="BA176" s="7">
        <v>892</v>
      </c>
    </row>
    <row r="177" spans="46:53" ht="12.75">
      <c r="AT177" s="14"/>
      <c r="AU177" s="58"/>
      <c r="AV177" s="58"/>
      <c r="AW177" s="7">
        <v>12.842</v>
      </c>
      <c r="BA177" s="7">
        <v>892.033</v>
      </c>
    </row>
    <row r="178" spans="46:53" ht="12.75">
      <c r="AT178" s="14"/>
      <c r="AU178" s="58"/>
      <c r="AV178" s="58"/>
      <c r="AW178" s="7">
        <v>12.838000000000001</v>
      </c>
      <c r="BA178" s="7">
        <v>892.066</v>
      </c>
    </row>
    <row r="179" spans="46:53" ht="12.75">
      <c r="AT179" s="14"/>
      <c r="AU179" s="58"/>
      <c r="AV179" s="58"/>
      <c r="AW179" s="7">
        <v>12.834000000000001</v>
      </c>
      <c r="BA179" s="7">
        <v>892.099</v>
      </c>
    </row>
    <row r="180" spans="46:53" ht="12.75">
      <c r="AT180" s="14"/>
      <c r="AU180" s="58"/>
      <c r="AV180" s="58"/>
      <c r="AW180" s="7">
        <v>12.83</v>
      </c>
      <c r="BA180" s="7">
        <v>892.1320000000001</v>
      </c>
    </row>
    <row r="181" spans="46:53" ht="12.75">
      <c r="AT181" s="14"/>
      <c r="AU181" s="58"/>
      <c r="AV181" s="58"/>
      <c r="AW181" s="7">
        <v>12.826000000000002</v>
      </c>
      <c r="BA181" s="7">
        <v>892.165</v>
      </c>
    </row>
    <row r="182" spans="46:53" ht="12.75">
      <c r="AT182" s="14"/>
      <c r="AU182" s="58"/>
      <c r="AV182" s="58"/>
      <c r="AW182" s="7">
        <v>12.822000000000003</v>
      </c>
      <c r="BA182" s="7">
        <v>892.1980000000001</v>
      </c>
    </row>
    <row r="183" spans="46:53" ht="12.75">
      <c r="AT183" s="14"/>
      <c r="AU183" s="58"/>
      <c r="AV183" s="58"/>
      <c r="AW183" s="7">
        <v>12.818000000000003</v>
      </c>
      <c r="BA183" s="7">
        <v>892.2310000000001</v>
      </c>
    </row>
    <row r="184" spans="46:53" ht="12.75">
      <c r="AT184" s="14"/>
      <c r="AU184" s="58"/>
      <c r="AV184" s="58"/>
      <c r="AW184" s="7">
        <v>12.814000000000004</v>
      </c>
      <c r="BA184" s="7">
        <v>892.2640000000001</v>
      </c>
    </row>
    <row r="185" spans="46:53" ht="12.75">
      <c r="AT185" s="14"/>
      <c r="AU185" s="58"/>
      <c r="AV185" s="58"/>
      <c r="AW185" s="7">
        <v>12.81</v>
      </c>
      <c r="BA185" s="7">
        <v>892.2970000000001</v>
      </c>
    </row>
    <row r="186" spans="46:53" ht="12.75">
      <c r="AT186" s="14"/>
      <c r="AU186" s="58"/>
      <c r="AV186" s="58"/>
      <c r="AW186" s="7">
        <v>12.806000000000004</v>
      </c>
      <c r="BA186" s="7">
        <v>892.33</v>
      </c>
    </row>
    <row r="187" spans="46:53" ht="12.75">
      <c r="AT187" s="14"/>
      <c r="AU187" s="58"/>
      <c r="AV187" s="58"/>
      <c r="AW187" s="7">
        <v>12.802000000000005</v>
      </c>
      <c r="BA187" s="7">
        <v>892.3630000000002</v>
      </c>
    </row>
    <row r="188" spans="46:53" ht="12.75">
      <c r="AT188" s="14"/>
      <c r="AU188" s="58"/>
      <c r="AV188" s="58"/>
      <c r="AW188" s="7">
        <v>12.798000000000005</v>
      </c>
      <c r="BA188" s="7">
        <v>892.3960000000002</v>
      </c>
    </row>
    <row r="189" spans="46:53" ht="12.75">
      <c r="AT189" s="14"/>
      <c r="AU189" s="58"/>
      <c r="AV189" s="58"/>
      <c r="AW189" s="7">
        <v>12.794000000000006</v>
      </c>
      <c r="BA189" s="7">
        <v>892.4290000000002</v>
      </c>
    </row>
    <row r="190" spans="46:53" ht="12.75">
      <c r="AT190" s="14"/>
      <c r="AU190" s="58"/>
      <c r="AV190" s="58"/>
      <c r="AW190" s="7">
        <v>12.79</v>
      </c>
      <c r="BA190" s="7">
        <v>892.4620000000002</v>
      </c>
    </row>
    <row r="191" spans="46:53" ht="12.75">
      <c r="AT191" s="14"/>
      <c r="AU191" s="58"/>
      <c r="AV191" s="58"/>
      <c r="AW191" s="7">
        <v>12.786000000000007</v>
      </c>
      <c r="BA191" s="7">
        <v>892.495</v>
      </c>
    </row>
    <row r="192" spans="46:53" ht="12.75">
      <c r="AT192" s="14"/>
      <c r="AU192" s="58"/>
      <c r="AV192" s="58"/>
      <c r="AW192" s="7">
        <v>12.782000000000007</v>
      </c>
      <c r="BA192" s="7">
        <v>892.5280000000002</v>
      </c>
    </row>
    <row r="193" spans="46:53" ht="12.75">
      <c r="AT193" s="14"/>
      <c r="AU193" s="58"/>
      <c r="AV193" s="58"/>
      <c r="AW193" s="7">
        <v>12.778000000000008</v>
      </c>
      <c r="BA193" s="7">
        <v>892.5610000000003</v>
      </c>
    </row>
    <row r="194" spans="46:53" ht="12.75">
      <c r="AT194" s="14"/>
      <c r="AU194" s="58"/>
      <c r="AV194" s="58"/>
      <c r="AW194" s="7">
        <v>12.774000000000008</v>
      </c>
      <c r="BA194" s="7">
        <v>892.5940000000003</v>
      </c>
    </row>
    <row r="195" spans="46:53" ht="12.75">
      <c r="AT195" s="14"/>
      <c r="AU195" s="58"/>
      <c r="AV195" s="58"/>
      <c r="AW195" s="7">
        <v>12.77</v>
      </c>
      <c r="BA195" s="7">
        <v>892.6270000000003</v>
      </c>
    </row>
    <row r="196" spans="46:53" ht="12.75">
      <c r="AT196" s="14"/>
      <c r="AU196" s="58"/>
      <c r="AV196" s="58"/>
      <c r="AW196" s="7">
        <v>12.766000000000009</v>
      </c>
      <c r="BA196" s="7">
        <v>892.66</v>
      </c>
    </row>
    <row r="197" spans="46:53" ht="12.75">
      <c r="AT197" s="14"/>
      <c r="AU197" s="58"/>
      <c r="AV197" s="58"/>
      <c r="AW197" s="7">
        <v>12.76200000000001</v>
      </c>
      <c r="BA197" s="7">
        <v>892.6930000000003</v>
      </c>
    </row>
    <row r="198" spans="46:53" ht="12.75">
      <c r="AT198" s="14"/>
      <c r="AU198" s="58"/>
      <c r="AV198" s="58"/>
      <c r="AW198" s="7">
        <v>12.75800000000001</v>
      </c>
      <c r="BA198" s="7">
        <v>892.7260000000003</v>
      </c>
    </row>
    <row r="199" spans="46:53" ht="12.75">
      <c r="AT199" s="14"/>
      <c r="AU199" s="58"/>
      <c r="AV199" s="58"/>
      <c r="AW199" s="7">
        <v>12.75400000000001</v>
      </c>
      <c r="BA199" s="7">
        <v>892.7590000000004</v>
      </c>
    </row>
    <row r="200" spans="46:53" ht="12.75">
      <c r="AT200" s="14"/>
      <c r="AU200" s="58"/>
      <c r="AV200" s="58"/>
      <c r="AW200" s="7">
        <v>12.75</v>
      </c>
      <c r="BA200" s="7">
        <v>892.7920000000004</v>
      </c>
    </row>
    <row r="201" spans="46:53" ht="12.75">
      <c r="AT201" s="14"/>
      <c r="AU201" s="58"/>
      <c r="AV201" s="58"/>
      <c r="AW201" s="7">
        <v>12.746000000000011</v>
      </c>
      <c r="BA201" s="7">
        <v>892.825</v>
      </c>
    </row>
    <row r="202" spans="46:53" ht="12.75">
      <c r="AT202" s="14"/>
      <c r="AU202" s="58"/>
      <c r="AV202" s="58"/>
      <c r="AW202" s="7">
        <v>12.742000000000012</v>
      </c>
      <c r="BA202" s="7">
        <v>892.8580000000004</v>
      </c>
    </row>
    <row r="203" spans="46:53" ht="12.75">
      <c r="AT203" s="14"/>
      <c r="AU203" s="58"/>
      <c r="AV203" s="58"/>
      <c r="AW203" s="7">
        <v>12.738000000000012</v>
      </c>
      <c r="BA203" s="7">
        <v>892.8910000000004</v>
      </c>
    </row>
    <row r="204" spans="46:53" ht="12.75">
      <c r="AT204" s="14"/>
      <c r="AU204" s="58"/>
      <c r="AV204" s="58"/>
      <c r="AW204" s="7">
        <v>12.734000000000012</v>
      </c>
      <c r="BA204" s="7">
        <v>892.9240000000004</v>
      </c>
    </row>
    <row r="205" spans="46:53" ht="12.75">
      <c r="AT205" s="14"/>
      <c r="AU205" s="58"/>
      <c r="AV205" s="58"/>
      <c r="AW205" s="7">
        <v>12.75</v>
      </c>
      <c r="BA205" s="7">
        <v>892.9570000000004</v>
      </c>
    </row>
    <row r="206" spans="46:53" ht="12.75">
      <c r="AT206" s="14"/>
      <c r="AU206" s="58"/>
      <c r="AV206" s="58"/>
      <c r="AW206" s="7">
        <v>12.74</v>
      </c>
      <c r="BA206" s="7">
        <v>893</v>
      </c>
    </row>
    <row r="207" spans="46:53" ht="12.75">
      <c r="AT207" s="14"/>
      <c r="AU207" s="58"/>
      <c r="AV207" s="58"/>
      <c r="AW207" s="7">
        <v>12.73</v>
      </c>
      <c r="BA207" s="7">
        <v>892.933</v>
      </c>
    </row>
    <row r="208" spans="46:53" ht="12.75">
      <c r="AT208" s="14"/>
      <c r="AU208" s="58"/>
      <c r="AV208" s="58"/>
      <c r="AW208" s="7">
        <v>12.72</v>
      </c>
      <c r="BA208" s="7">
        <v>892.866</v>
      </c>
    </row>
    <row r="209" spans="46:53" ht="12.75">
      <c r="AT209" s="14"/>
      <c r="AU209" s="58"/>
      <c r="AV209" s="58"/>
      <c r="AW209" s="7">
        <v>12.71</v>
      </c>
      <c r="BA209" s="7">
        <v>892.799</v>
      </c>
    </row>
    <row r="210" spans="46:53" ht="12.75">
      <c r="AT210" s="14"/>
      <c r="AU210" s="58"/>
      <c r="AV210" s="58"/>
      <c r="AW210" s="7">
        <v>12.7</v>
      </c>
      <c r="BA210" s="7">
        <v>892.732</v>
      </c>
    </row>
    <row r="211" spans="46:53" ht="12.75">
      <c r="AT211" s="14"/>
      <c r="AU211" s="58"/>
      <c r="AV211" s="58"/>
      <c r="AW211" s="7">
        <v>12.69</v>
      </c>
      <c r="BA211" s="7">
        <v>892.665</v>
      </c>
    </row>
    <row r="212" spans="46:53" ht="12.75">
      <c r="AT212" s="14"/>
      <c r="AU212" s="58"/>
      <c r="AV212" s="58"/>
      <c r="AW212" s="7">
        <v>12.68</v>
      </c>
      <c r="BA212" s="7">
        <v>892.598</v>
      </c>
    </row>
    <row r="213" spans="46:53" ht="12.75">
      <c r="AT213" s="14"/>
      <c r="AU213" s="58"/>
      <c r="AV213" s="58"/>
      <c r="AW213" s="7">
        <v>12.67</v>
      </c>
      <c r="BA213" s="7">
        <v>892.531</v>
      </c>
    </row>
    <row r="214" spans="46:53" ht="12.75">
      <c r="AT214" s="14"/>
      <c r="AU214" s="58"/>
      <c r="AV214" s="58"/>
      <c r="AW214" s="7">
        <v>12.66</v>
      </c>
      <c r="BA214" s="7">
        <v>892.4639999999999</v>
      </c>
    </row>
    <row r="215" spans="46:53" ht="12.75">
      <c r="AT215" s="14"/>
      <c r="AU215" s="58"/>
      <c r="AV215" s="58"/>
      <c r="AW215" s="7">
        <v>12.65</v>
      </c>
      <c r="BA215" s="7">
        <v>892.3969999999999</v>
      </c>
    </row>
    <row r="216" spans="46:53" ht="12.75">
      <c r="AT216" s="14"/>
      <c r="AU216" s="58"/>
      <c r="AV216" s="58"/>
      <c r="AW216" s="7">
        <v>12.64</v>
      </c>
      <c r="BA216" s="7">
        <v>892.33</v>
      </c>
    </row>
    <row r="217" spans="46:53" ht="12.75">
      <c r="AT217" s="14"/>
      <c r="AU217" s="58"/>
      <c r="AV217" s="58"/>
      <c r="AW217" s="7">
        <v>12.63</v>
      </c>
      <c r="BA217" s="7">
        <v>892.2629999999999</v>
      </c>
    </row>
    <row r="218" spans="46:53" ht="12.75">
      <c r="AT218" s="14"/>
      <c r="AU218" s="58"/>
      <c r="AV218" s="58"/>
      <c r="AW218" s="7">
        <v>12.62</v>
      </c>
      <c r="BA218" s="7">
        <v>892.1959999999999</v>
      </c>
    </row>
    <row r="219" spans="46:53" ht="12.75">
      <c r="AT219" s="14"/>
      <c r="AU219" s="58"/>
      <c r="AV219" s="58"/>
      <c r="AW219" s="7">
        <v>12.61</v>
      </c>
      <c r="BA219" s="7">
        <v>892.1289999999999</v>
      </c>
    </row>
    <row r="220" spans="46:53" ht="12.75">
      <c r="AT220" s="14"/>
      <c r="AU220" s="58"/>
      <c r="AV220" s="58"/>
      <c r="AW220" s="7">
        <v>12.6</v>
      </c>
      <c r="BA220" s="7">
        <v>892.0619999999999</v>
      </c>
    </row>
    <row r="221" spans="46:53" ht="12.75">
      <c r="AT221" s="14"/>
      <c r="AU221" s="58"/>
      <c r="AV221" s="58"/>
      <c r="AW221" s="7">
        <v>12.59</v>
      </c>
      <c r="BA221" s="7">
        <v>891.995</v>
      </c>
    </row>
    <row r="222" spans="46:53" ht="12.75">
      <c r="AT222" s="14"/>
      <c r="AU222" s="58"/>
      <c r="AV222" s="58"/>
      <c r="AW222" s="7">
        <v>12.58</v>
      </c>
      <c r="BA222" s="7">
        <v>891.9279999999999</v>
      </c>
    </row>
    <row r="223" spans="46:53" ht="12.75">
      <c r="AT223" s="14"/>
      <c r="AU223" s="58"/>
      <c r="AV223" s="58"/>
      <c r="AW223" s="7">
        <v>12.57</v>
      </c>
      <c r="BA223" s="7">
        <v>891.8609999999999</v>
      </c>
    </row>
    <row r="224" spans="46:53" ht="12.75">
      <c r="AT224" s="14"/>
      <c r="AU224" s="58"/>
      <c r="AV224" s="58"/>
      <c r="AW224" s="7">
        <v>12.56</v>
      </c>
      <c r="BA224" s="7">
        <v>891.7939999999999</v>
      </c>
    </row>
    <row r="225" spans="46:53" ht="12.75">
      <c r="AT225" s="14"/>
      <c r="AU225" s="58"/>
      <c r="AV225" s="58"/>
      <c r="AW225" s="7">
        <v>12.55</v>
      </c>
      <c r="BA225" s="7">
        <v>891.7269999999999</v>
      </c>
    </row>
    <row r="226" spans="46:53" ht="12.75">
      <c r="AT226" s="14"/>
      <c r="AU226" s="58"/>
      <c r="AV226" s="58"/>
      <c r="AW226" s="7">
        <v>12.54</v>
      </c>
      <c r="BA226" s="7">
        <v>891.66</v>
      </c>
    </row>
    <row r="227" spans="46:53" ht="12.75">
      <c r="AT227" s="14"/>
      <c r="AU227" s="58"/>
      <c r="AV227" s="58"/>
      <c r="AW227" s="7">
        <v>12.53</v>
      </c>
      <c r="BA227" s="7">
        <v>891.5929999999998</v>
      </c>
    </row>
    <row r="228" spans="46:53" ht="12.75">
      <c r="AT228" s="14"/>
      <c r="AU228" s="58"/>
      <c r="AV228" s="58"/>
      <c r="AW228" s="7">
        <v>12.52</v>
      </c>
      <c r="BA228" s="7">
        <v>891.5259999999998</v>
      </c>
    </row>
    <row r="229" spans="46:53" ht="12.75">
      <c r="AT229" s="14"/>
      <c r="AU229" s="58"/>
      <c r="AV229" s="58"/>
      <c r="AW229" s="7">
        <v>12.51</v>
      </c>
      <c r="BA229" s="7">
        <v>891.4589999999998</v>
      </c>
    </row>
    <row r="230" spans="46:53" ht="12.75">
      <c r="AT230" s="14"/>
      <c r="AU230" s="58"/>
      <c r="AV230" s="58"/>
      <c r="AW230" s="7">
        <v>12.5</v>
      </c>
      <c r="BA230" s="7">
        <v>891.3919999999998</v>
      </c>
    </row>
    <row r="231" spans="46:53" ht="12.75">
      <c r="AT231" s="14"/>
      <c r="AU231" s="58"/>
      <c r="AV231" s="58"/>
      <c r="AW231" s="7">
        <v>12.49</v>
      </c>
      <c r="BA231" s="7">
        <v>891.325</v>
      </c>
    </row>
    <row r="232" spans="46:53" ht="12.75">
      <c r="AT232" s="14"/>
      <c r="AU232" s="58"/>
      <c r="AV232" s="58"/>
      <c r="AW232" s="7">
        <v>12.48</v>
      </c>
      <c r="BA232" s="7">
        <v>891.2579999999998</v>
      </c>
    </row>
    <row r="233" spans="46:53" ht="12.75">
      <c r="AT233" s="14"/>
      <c r="AU233" s="58"/>
      <c r="AV233" s="58"/>
      <c r="AW233" s="7">
        <v>12.47</v>
      </c>
      <c r="BA233" s="7">
        <v>891.1909999999998</v>
      </c>
    </row>
    <row r="234" spans="46:53" ht="12.75">
      <c r="AT234" s="14"/>
      <c r="AU234" s="58"/>
      <c r="AV234" s="58"/>
      <c r="AW234" s="7">
        <v>12.46</v>
      </c>
      <c r="BA234" s="7">
        <v>891.1239999999998</v>
      </c>
    </row>
    <row r="235" spans="46:53" ht="12.75">
      <c r="AT235" s="14"/>
      <c r="AU235" s="58"/>
      <c r="AV235" s="58"/>
      <c r="AW235" s="7">
        <v>12.45</v>
      </c>
      <c r="BA235" s="7">
        <v>891.0569999999998</v>
      </c>
    </row>
    <row r="236" spans="46:53" ht="12.75">
      <c r="AT236" s="14"/>
      <c r="AU236" s="58"/>
      <c r="AV236" s="58"/>
      <c r="AW236" s="7">
        <v>12.443</v>
      </c>
      <c r="BA236" s="7">
        <v>891</v>
      </c>
    </row>
    <row r="237" spans="46:53" ht="12.75">
      <c r="AT237" s="14"/>
      <c r="AU237" s="58"/>
      <c r="AV237" s="58"/>
      <c r="AW237" s="7">
        <v>12.436</v>
      </c>
      <c r="BA237" s="7">
        <v>889.933</v>
      </c>
    </row>
    <row r="238" spans="46:53" ht="12.75">
      <c r="AT238" s="14"/>
      <c r="AU238" s="58"/>
      <c r="AV238" s="58"/>
      <c r="AW238" s="7">
        <v>12.429</v>
      </c>
      <c r="BA238" s="7">
        <v>888.866</v>
      </c>
    </row>
    <row r="239" spans="46:53" ht="12.75">
      <c r="AT239" s="14"/>
      <c r="AU239" s="58"/>
      <c r="AV239" s="58"/>
      <c r="AW239" s="7">
        <v>12.422</v>
      </c>
      <c r="BA239" s="7">
        <v>887.799</v>
      </c>
    </row>
    <row r="240" spans="46:53" ht="12.75">
      <c r="AT240" s="14"/>
      <c r="AU240" s="58"/>
      <c r="AV240" s="58"/>
      <c r="AW240" s="7">
        <v>12.415</v>
      </c>
      <c r="BA240" s="7">
        <v>886.732</v>
      </c>
    </row>
    <row r="241" spans="46:53" ht="12.75">
      <c r="AT241" s="14"/>
      <c r="AU241" s="58"/>
      <c r="AV241" s="58"/>
      <c r="AW241" s="7">
        <v>12.408000000000001</v>
      </c>
      <c r="BA241" s="7">
        <v>885.665</v>
      </c>
    </row>
    <row r="242" spans="46:53" ht="12.75">
      <c r="AT242" s="14"/>
      <c r="AU242" s="58"/>
      <c r="AV242" s="58"/>
      <c r="AW242" s="7">
        <v>12.401000000000002</v>
      </c>
      <c r="BA242" s="7">
        <v>884.598</v>
      </c>
    </row>
    <row r="243" spans="46:53" ht="12.75">
      <c r="AT243" s="14"/>
      <c r="AU243" s="58"/>
      <c r="AV243" s="58"/>
      <c r="AW243" s="7">
        <v>12.394000000000002</v>
      </c>
      <c r="BA243" s="7">
        <v>883.531</v>
      </c>
    </row>
    <row r="244" spans="46:53" ht="12.75">
      <c r="AT244" s="14"/>
      <c r="AU244" s="58"/>
      <c r="AV244" s="58"/>
      <c r="AW244" s="7">
        <v>12.387000000000002</v>
      </c>
      <c r="BA244" s="7">
        <v>882.4639999999999</v>
      </c>
    </row>
    <row r="245" spans="46:53" ht="12.75">
      <c r="AT245" s="14"/>
      <c r="AU245" s="58"/>
      <c r="AV245" s="58"/>
      <c r="AW245" s="7">
        <v>12.38</v>
      </c>
      <c r="BA245" s="7">
        <v>881.3969999999999</v>
      </c>
    </row>
    <row r="246" spans="46:53" ht="12.75">
      <c r="AT246" s="14"/>
      <c r="AU246" s="58"/>
      <c r="AV246" s="58"/>
      <c r="AW246" s="7">
        <v>12.373000000000003</v>
      </c>
      <c r="BA246" s="7">
        <v>880.33</v>
      </c>
    </row>
    <row r="247" spans="46:53" ht="12.75">
      <c r="AT247" s="14"/>
      <c r="AU247" s="58"/>
      <c r="AV247" s="58"/>
      <c r="AW247" s="7">
        <v>12.366000000000003</v>
      </c>
      <c r="BA247" s="7">
        <v>879.2629999999999</v>
      </c>
    </row>
    <row r="248" spans="46:53" ht="12.75">
      <c r="AT248" s="14"/>
      <c r="AU248" s="58"/>
      <c r="AV248" s="58"/>
      <c r="AW248" s="7">
        <v>12.359000000000004</v>
      </c>
      <c r="BA248" s="7">
        <v>878.1959999999999</v>
      </c>
    </row>
    <row r="249" spans="46:53" ht="12.75">
      <c r="AT249" s="14"/>
      <c r="AU249" s="58"/>
      <c r="AV249" s="58"/>
      <c r="AW249" s="7">
        <v>12.352000000000004</v>
      </c>
      <c r="BA249" s="7">
        <v>877.1289999999999</v>
      </c>
    </row>
    <row r="250" spans="46:53" ht="12.75">
      <c r="AT250" s="14"/>
      <c r="AU250" s="58"/>
      <c r="AV250" s="58"/>
      <c r="AW250" s="7">
        <v>12.345</v>
      </c>
      <c r="BA250" s="7">
        <v>876.0619999999999</v>
      </c>
    </row>
    <row r="251" spans="46:53" ht="12.75">
      <c r="AT251" s="14"/>
      <c r="AU251" s="58"/>
      <c r="AV251" s="58"/>
      <c r="AW251" s="7">
        <v>12.338000000000005</v>
      </c>
      <c r="BA251" s="7">
        <v>874.995</v>
      </c>
    </row>
    <row r="252" spans="46:53" ht="12.75">
      <c r="AT252" s="14"/>
      <c r="AU252" s="58"/>
      <c r="AV252" s="58"/>
      <c r="AW252" s="7">
        <v>12.331000000000005</v>
      </c>
      <c r="BA252" s="7">
        <v>873.9279999999999</v>
      </c>
    </row>
    <row r="253" spans="46:53" ht="12.75">
      <c r="AT253" s="14"/>
      <c r="AU253" s="58"/>
      <c r="AV253" s="58"/>
      <c r="AW253" s="7">
        <v>12.324000000000005</v>
      </c>
      <c r="BA253" s="7">
        <v>872.8609999999999</v>
      </c>
    </row>
    <row r="254" spans="46:53" ht="12.75">
      <c r="AT254" s="14"/>
      <c r="AU254" s="58"/>
      <c r="AV254" s="58"/>
      <c r="AW254" s="7">
        <v>12.317000000000005</v>
      </c>
      <c r="BA254" s="7">
        <v>871.7939999999999</v>
      </c>
    </row>
    <row r="255" spans="46:53" ht="12.75">
      <c r="AT255" s="14"/>
      <c r="AU255" s="58"/>
      <c r="AV255" s="58"/>
      <c r="AW255" s="7">
        <v>12.31</v>
      </c>
      <c r="BA255" s="7">
        <v>870.7269999999999</v>
      </c>
    </row>
    <row r="256" spans="46:53" ht="12.75">
      <c r="AT256" s="14"/>
      <c r="AU256" s="58"/>
      <c r="AV256" s="58"/>
      <c r="AW256" s="7">
        <v>12.303000000000006</v>
      </c>
      <c r="BA256" s="7">
        <v>869.66</v>
      </c>
    </row>
    <row r="257" spans="46:53" ht="12.75">
      <c r="AT257" s="14"/>
      <c r="AU257" s="58"/>
      <c r="AV257" s="58"/>
      <c r="AW257" s="7">
        <v>12.296000000000006</v>
      </c>
      <c r="BA257" s="7">
        <v>868.5929999999998</v>
      </c>
    </row>
    <row r="258" spans="46:53" ht="12.75">
      <c r="AT258" s="14"/>
      <c r="AU258" s="58"/>
      <c r="AV258" s="58"/>
      <c r="AW258" s="7">
        <v>12.289000000000007</v>
      </c>
      <c r="BA258" s="7">
        <v>867.5259999999998</v>
      </c>
    </row>
    <row r="259" spans="46:53" ht="12.75">
      <c r="AT259" s="14"/>
      <c r="AU259" s="58"/>
      <c r="AV259" s="58"/>
      <c r="AW259" s="7">
        <v>12.282000000000007</v>
      </c>
      <c r="BA259" s="7">
        <v>866.4589999999998</v>
      </c>
    </row>
    <row r="260" spans="46:53" ht="12.75">
      <c r="AT260" s="14"/>
      <c r="AU260" s="58"/>
      <c r="AV260" s="58"/>
      <c r="AW260" s="7">
        <v>12.275</v>
      </c>
      <c r="BA260" s="7">
        <v>865.3919999999998</v>
      </c>
    </row>
    <row r="261" spans="46:53" ht="12.75">
      <c r="AT261" s="14"/>
      <c r="AU261" s="58"/>
      <c r="AV261" s="58"/>
      <c r="AW261" s="7">
        <v>12.268000000000008</v>
      </c>
      <c r="BA261" s="7">
        <v>864.325</v>
      </c>
    </row>
    <row r="262" spans="46:53" ht="12.75">
      <c r="AT262" s="14"/>
      <c r="AU262" s="58"/>
      <c r="AV262" s="58"/>
      <c r="AW262" s="7">
        <v>12.261000000000008</v>
      </c>
      <c r="BA262" s="7">
        <v>863.2579999999998</v>
      </c>
    </row>
    <row r="263" spans="46:53" ht="12.75">
      <c r="AT263" s="14"/>
      <c r="AU263" s="58"/>
      <c r="AV263" s="58"/>
      <c r="AW263" s="7">
        <v>12.254000000000008</v>
      </c>
      <c r="BA263" s="7">
        <v>862.1909999999998</v>
      </c>
    </row>
    <row r="264" spans="46:53" ht="12.75">
      <c r="AT264" s="14"/>
      <c r="AU264" s="58"/>
      <c r="AV264" s="58"/>
      <c r="AW264" s="7">
        <v>12.247000000000009</v>
      </c>
      <c r="BA264" s="7">
        <v>861.1239999999998</v>
      </c>
    </row>
    <row r="265" spans="46:53" ht="12.75">
      <c r="AT265" s="14"/>
      <c r="AU265" s="58"/>
      <c r="AV265" s="58"/>
      <c r="AW265" s="7">
        <v>12.24</v>
      </c>
      <c r="BA265" s="7">
        <v>860.0569999999998</v>
      </c>
    </row>
    <row r="266" spans="46:53" ht="12.75">
      <c r="AT266" s="14"/>
      <c r="AU266" s="58"/>
      <c r="AV266" s="58"/>
      <c r="AW266" s="7">
        <v>12.2385</v>
      </c>
      <c r="BA266" s="7">
        <v>859</v>
      </c>
    </row>
    <row r="267" spans="46:53" ht="12.75">
      <c r="AT267" s="14"/>
      <c r="AU267" s="58"/>
      <c r="AV267" s="58"/>
      <c r="AW267" s="7">
        <v>12.2235</v>
      </c>
      <c r="BA267" s="7">
        <v>857.467</v>
      </c>
    </row>
    <row r="268" spans="46:53" ht="12.75">
      <c r="AT268" s="14"/>
      <c r="AU268" s="58"/>
      <c r="AV268" s="58"/>
      <c r="AW268" s="7">
        <v>12.208499999999999</v>
      </c>
      <c r="BA268" s="7">
        <v>855.934</v>
      </c>
    </row>
    <row r="269" spans="46:53" ht="12.75">
      <c r="AT269" s="14"/>
      <c r="AU269" s="58"/>
      <c r="AV269" s="58"/>
      <c r="AW269" s="7">
        <v>12.193499999999998</v>
      </c>
      <c r="BA269" s="7">
        <v>854.401</v>
      </c>
    </row>
    <row r="270" spans="46:53" ht="12.75">
      <c r="AT270" s="14"/>
      <c r="AU270" s="58"/>
      <c r="AV270" s="58"/>
      <c r="AW270" s="7">
        <v>12.178499999999998</v>
      </c>
      <c r="BA270" s="7">
        <v>852.8679999999999</v>
      </c>
    </row>
    <row r="271" spans="46:53" ht="12.75">
      <c r="AT271" s="14"/>
      <c r="AU271" s="58"/>
      <c r="AV271" s="58"/>
      <c r="AW271" s="7">
        <v>12.163499999999997</v>
      </c>
      <c r="BA271" s="7">
        <v>851.335</v>
      </c>
    </row>
    <row r="272" spans="46:53" ht="12.75">
      <c r="AT272" s="14"/>
      <c r="AU272" s="58"/>
      <c r="AV272" s="58"/>
      <c r="AW272" s="7">
        <v>12.148499999999997</v>
      </c>
      <c r="BA272" s="7">
        <v>849.8019999999999</v>
      </c>
    </row>
    <row r="273" spans="46:53" ht="12.75">
      <c r="AT273" s="14"/>
      <c r="AU273" s="58"/>
      <c r="AV273" s="58"/>
      <c r="AW273" s="7">
        <v>12.133499999999996</v>
      </c>
      <c r="BA273" s="7">
        <v>848.2689999999999</v>
      </c>
    </row>
    <row r="274" spans="46:53" ht="12.75">
      <c r="AT274" s="14"/>
      <c r="AU274" s="58"/>
      <c r="AV274" s="58"/>
      <c r="AW274" s="7">
        <v>12.118499999999996</v>
      </c>
      <c r="BA274" s="7">
        <v>846.7359999999999</v>
      </c>
    </row>
    <row r="275" spans="46:53" ht="12.75">
      <c r="AT275" s="14"/>
      <c r="AU275" s="58"/>
      <c r="AV275" s="58"/>
      <c r="AW275" s="7">
        <v>12.103499999999995</v>
      </c>
      <c r="BA275" s="7">
        <v>845.2029999999999</v>
      </c>
    </row>
    <row r="276" spans="46:53" ht="12.75">
      <c r="AT276" s="14"/>
      <c r="AU276" s="58"/>
      <c r="AV276" s="58"/>
      <c r="AW276" s="7">
        <v>12.088499999999994</v>
      </c>
      <c r="BA276" s="7">
        <v>843.67</v>
      </c>
    </row>
    <row r="277" spans="46:53" ht="12.75">
      <c r="AT277" s="14"/>
      <c r="AU277" s="58"/>
      <c r="AV277" s="58"/>
      <c r="AW277" s="7">
        <v>12.073499999999994</v>
      </c>
      <c r="BA277" s="7">
        <v>842.1369999999998</v>
      </c>
    </row>
    <row r="278" spans="46:53" ht="12.75">
      <c r="AT278" s="14"/>
      <c r="AU278" s="58"/>
      <c r="AV278" s="58"/>
      <c r="AW278" s="7">
        <v>12.058499999999993</v>
      </c>
      <c r="BA278" s="7">
        <v>840.6039999999998</v>
      </c>
    </row>
    <row r="279" spans="46:53" ht="12.75">
      <c r="AT279" s="14"/>
      <c r="AU279" s="58"/>
      <c r="AV279" s="58"/>
      <c r="AW279" s="7">
        <v>12.043499999999993</v>
      </c>
      <c r="BA279" s="7">
        <v>839.0709999999998</v>
      </c>
    </row>
    <row r="280" spans="46:53" ht="12.75">
      <c r="AT280" s="14"/>
      <c r="AU280" s="58"/>
      <c r="AV280" s="58"/>
      <c r="AW280" s="7">
        <v>12.028499999999992</v>
      </c>
      <c r="BA280" s="7">
        <v>837.5379999999998</v>
      </c>
    </row>
    <row r="281" spans="46:53" ht="12.75">
      <c r="AT281" s="14"/>
      <c r="AU281" s="58"/>
      <c r="AV281" s="58"/>
      <c r="AW281" s="7">
        <v>12.013499999999992</v>
      </c>
      <c r="BA281" s="7">
        <v>836.005</v>
      </c>
    </row>
    <row r="282" spans="46:53" ht="12.75">
      <c r="AT282" s="14"/>
      <c r="AU282" s="58"/>
      <c r="AV282" s="58"/>
      <c r="AW282" s="7">
        <v>11.998499999999991</v>
      </c>
      <c r="BA282" s="7">
        <v>834.4719999999998</v>
      </c>
    </row>
    <row r="283" spans="46:53" ht="12.75">
      <c r="AT283" s="14"/>
      <c r="AU283" s="58"/>
      <c r="AV283" s="58"/>
      <c r="AW283" s="7">
        <v>11.98349999999999</v>
      </c>
      <c r="BA283" s="7">
        <v>832.9389999999997</v>
      </c>
    </row>
    <row r="284" spans="46:53" ht="12.75">
      <c r="AT284" s="14"/>
      <c r="AU284" s="58"/>
      <c r="AV284" s="58"/>
      <c r="AW284" s="7">
        <v>11.96849999999999</v>
      </c>
      <c r="BA284" s="7">
        <v>831.4059999999997</v>
      </c>
    </row>
    <row r="285" spans="46:53" ht="12.75">
      <c r="AT285" s="14"/>
      <c r="AU285" s="58"/>
      <c r="AV285" s="58"/>
      <c r="AW285" s="7">
        <v>11.95349999999999</v>
      </c>
      <c r="BA285" s="7">
        <v>829.8729999999997</v>
      </c>
    </row>
    <row r="286" spans="46:53" ht="12.75">
      <c r="AT286" s="14"/>
      <c r="AU286" s="58"/>
      <c r="AV286" s="58"/>
      <c r="AW286" s="7">
        <v>11.938499999999989</v>
      </c>
      <c r="BA286" s="7">
        <v>828.34</v>
      </c>
    </row>
    <row r="287" spans="46:53" ht="12.75">
      <c r="AT287" s="14"/>
      <c r="AU287" s="58"/>
      <c r="AV287" s="58"/>
      <c r="AW287" s="7">
        <v>11.923499999999988</v>
      </c>
      <c r="BA287" s="7">
        <v>826.8069999999997</v>
      </c>
    </row>
    <row r="288" spans="46:53" ht="12.75">
      <c r="AT288" s="14"/>
      <c r="AU288" s="58"/>
      <c r="AV288" s="58"/>
      <c r="AW288" s="7">
        <v>11.908499999999988</v>
      </c>
      <c r="BA288" s="7">
        <v>825.2739999999997</v>
      </c>
    </row>
    <row r="289" spans="46:53" ht="12.75">
      <c r="AT289" s="14"/>
      <c r="AU289" s="58"/>
      <c r="AV289" s="58"/>
      <c r="AW289" s="7">
        <v>11.893499999999987</v>
      </c>
      <c r="BA289" s="7">
        <v>823.7409999999996</v>
      </c>
    </row>
    <row r="290" spans="46:53" ht="12.75">
      <c r="AT290" s="14"/>
      <c r="AU290" s="58"/>
      <c r="AV290" s="58"/>
      <c r="AW290" s="7">
        <v>11.878499999999987</v>
      </c>
      <c r="BA290" s="7">
        <v>822.2079999999996</v>
      </c>
    </row>
    <row r="291" spans="46:53" ht="12.75">
      <c r="AT291" s="14"/>
      <c r="AU291" s="58"/>
      <c r="AV291" s="58"/>
      <c r="AW291" s="7">
        <v>11.863499999999986</v>
      </c>
      <c r="BA291" s="7">
        <v>820.675</v>
      </c>
    </row>
    <row r="292" spans="46:53" ht="12.75">
      <c r="AT292" s="14"/>
      <c r="AU292" s="58"/>
      <c r="AV292" s="58"/>
      <c r="AW292" s="7">
        <v>11.848499999999985</v>
      </c>
      <c r="BA292" s="7">
        <v>819.1419999999996</v>
      </c>
    </row>
    <row r="293" spans="46:53" ht="12.75">
      <c r="AT293" s="14"/>
      <c r="AU293" s="58"/>
      <c r="AV293" s="58"/>
      <c r="AW293" s="7">
        <v>11.833499999999985</v>
      </c>
      <c r="BA293" s="7">
        <v>817.6089999999996</v>
      </c>
    </row>
    <row r="294" spans="46:53" ht="12.75">
      <c r="AT294" s="14"/>
      <c r="AU294" s="58"/>
      <c r="AV294" s="58"/>
      <c r="AW294" s="7">
        <v>11.818499999999984</v>
      </c>
      <c r="BA294" s="7">
        <v>816.0759999999996</v>
      </c>
    </row>
    <row r="295" spans="46:53" ht="12.75">
      <c r="AT295" s="14"/>
      <c r="AU295" s="58"/>
      <c r="AV295" s="58"/>
      <c r="AW295" s="7">
        <v>11.78</v>
      </c>
      <c r="BA295" s="7">
        <v>814.5429999999996</v>
      </c>
    </row>
    <row r="296" spans="46:53" ht="12.75">
      <c r="AT296" s="14"/>
      <c r="AU296" s="58"/>
      <c r="AV296" s="58"/>
      <c r="AW296" s="7">
        <v>11.770999999999999</v>
      </c>
      <c r="BA296" s="7">
        <v>813</v>
      </c>
    </row>
    <row r="297" spans="46:53" ht="12.75">
      <c r="AT297" s="14"/>
      <c r="AU297" s="58"/>
      <c r="AV297" s="58"/>
      <c r="AW297" s="7">
        <v>11.761999999999999</v>
      </c>
      <c r="BA297" s="7">
        <v>810.4</v>
      </c>
    </row>
    <row r="298" spans="46:53" ht="12.75">
      <c r="AT298" s="14"/>
      <c r="AU298" s="58"/>
      <c r="AV298" s="58"/>
      <c r="AW298" s="7">
        <v>11.752999999999998</v>
      </c>
      <c r="BA298" s="7">
        <v>807.8</v>
      </c>
    </row>
    <row r="299" spans="46:53" ht="12.75">
      <c r="AT299" s="14"/>
      <c r="AU299" s="58"/>
      <c r="AV299" s="58"/>
      <c r="AW299" s="7">
        <v>11.743999999999998</v>
      </c>
      <c r="BA299" s="7">
        <v>805.2</v>
      </c>
    </row>
    <row r="300" spans="46:53" ht="12.75">
      <c r="AT300" s="14"/>
      <c r="AU300" s="58"/>
      <c r="AV300" s="58"/>
      <c r="AW300" s="7">
        <v>11.735</v>
      </c>
      <c r="BA300" s="7">
        <v>802.6</v>
      </c>
    </row>
    <row r="301" spans="46:53" ht="12.75">
      <c r="AT301" s="14"/>
      <c r="AU301" s="58"/>
      <c r="AV301" s="58"/>
      <c r="AW301" s="7">
        <v>11.725999999999997</v>
      </c>
      <c r="BA301" s="7">
        <v>800</v>
      </c>
    </row>
    <row r="302" spans="46:53" ht="12.75">
      <c r="AT302" s="14"/>
      <c r="AU302" s="58"/>
      <c r="AV302" s="58"/>
      <c r="AW302" s="7">
        <v>11.716999999999997</v>
      </c>
      <c r="BA302" s="7">
        <v>797.4</v>
      </c>
    </row>
    <row r="303" spans="46:53" ht="12.75">
      <c r="AT303" s="14"/>
      <c r="AU303" s="58"/>
      <c r="AV303" s="58"/>
      <c r="AW303" s="7">
        <v>11.707999999999997</v>
      </c>
      <c r="BA303" s="7">
        <v>794.8</v>
      </c>
    </row>
    <row r="304" spans="46:53" ht="12.75">
      <c r="AT304" s="14"/>
      <c r="AU304" s="58"/>
      <c r="AV304" s="58"/>
      <c r="AW304" s="7">
        <v>11.698999999999996</v>
      </c>
      <c r="BA304" s="7">
        <v>792.2</v>
      </c>
    </row>
    <row r="305" spans="46:53" ht="12.75">
      <c r="AT305" s="14"/>
      <c r="AU305" s="58"/>
      <c r="AV305" s="58"/>
      <c r="AW305" s="7">
        <v>11.69</v>
      </c>
      <c r="BA305" s="7">
        <v>789.6</v>
      </c>
    </row>
    <row r="306" spans="46:53" ht="12.75">
      <c r="AT306" s="14"/>
      <c r="AU306" s="58"/>
      <c r="AV306" s="58"/>
      <c r="AW306" s="7">
        <v>11.680999999999996</v>
      </c>
      <c r="BA306" s="7">
        <v>787</v>
      </c>
    </row>
    <row r="307" spans="46:53" ht="12.75">
      <c r="AT307" s="14"/>
      <c r="AU307" s="58"/>
      <c r="AV307" s="58"/>
      <c r="AW307" s="7">
        <v>11.671999999999995</v>
      </c>
      <c r="BA307" s="7">
        <v>784.4</v>
      </c>
    </row>
    <row r="308" spans="46:53" ht="12.75">
      <c r="AT308" s="14"/>
      <c r="AU308" s="58"/>
      <c r="AV308" s="58"/>
      <c r="AW308" s="7">
        <v>11.662999999999995</v>
      </c>
      <c r="BA308" s="7">
        <v>781.8</v>
      </c>
    </row>
    <row r="309" spans="46:53" ht="12.75">
      <c r="AT309" s="14"/>
      <c r="AU309" s="58"/>
      <c r="AV309" s="58"/>
      <c r="AW309" s="7">
        <v>11.653999999999995</v>
      </c>
      <c r="BA309" s="7">
        <v>779.2</v>
      </c>
    </row>
    <row r="310" spans="46:53" ht="12.75">
      <c r="AT310" s="14"/>
      <c r="AU310" s="58"/>
      <c r="AV310" s="58"/>
      <c r="AW310" s="7">
        <v>11.645</v>
      </c>
      <c r="BA310" s="7">
        <v>776.6</v>
      </c>
    </row>
    <row r="311" spans="46:53" ht="12.75">
      <c r="AT311" s="14"/>
      <c r="AU311" s="58"/>
      <c r="AV311" s="58"/>
      <c r="AW311" s="7">
        <v>11.635999999999994</v>
      </c>
      <c r="BA311" s="7">
        <v>774</v>
      </c>
    </row>
    <row r="312" spans="46:53" ht="12.75">
      <c r="AT312" s="14"/>
      <c r="AU312" s="58"/>
      <c r="AV312" s="58"/>
      <c r="AW312" s="7">
        <v>11.626999999999994</v>
      </c>
      <c r="BA312" s="7">
        <v>771.4</v>
      </c>
    </row>
    <row r="313" spans="46:53" ht="12.75">
      <c r="AT313" s="14"/>
      <c r="AU313" s="58"/>
      <c r="AV313" s="58"/>
      <c r="AW313" s="7">
        <v>11.617999999999993</v>
      </c>
      <c r="BA313" s="7">
        <v>768.8</v>
      </c>
    </row>
    <row r="314" spans="46:53" ht="12.75">
      <c r="AT314" s="14"/>
      <c r="AU314" s="58"/>
      <c r="AV314" s="58"/>
      <c r="AW314" s="7">
        <v>11.608999999999993</v>
      </c>
      <c r="BA314" s="7">
        <v>766.2</v>
      </c>
    </row>
    <row r="315" spans="46:53" ht="12.75">
      <c r="AT315" s="14"/>
      <c r="AU315" s="58"/>
      <c r="AV315" s="58"/>
      <c r="AW315" s="7">
        <v>11.6</v>
      </c>
      <c r="BA315" s="7">
        <v>763.6</v>
      </c>
    </row>
    <row r="316" spans="46:53" ht="12.75">
      <c r="AT316" s="14"/>
      <c r="AU316" s="58"/>
      <c r="AV316" s="58"/>
      <c r="AW316" s="7">
        <v>11.590999999999992</v>
      </c>
      <c r="BA316" s="7">
        <v>761</v>
      </c>
    </row>
    <row r="317" spans="46:53" ht="12.75">
      <c r="AT317" s="14"/>
      <c r="AU317" s="58"/>
      <c r="AV317" s="58"/>
      <c r="AW317" s="7">
        <v>11.581999999999992</v>
      </c>
      <c r="BA317" s="7">
        <v>758.4</v>
      </c>
    </row>
    <row r="318" spans="46:53" ht="12.75">
      <c r="AT318" s="14"/>
      <c r="AU318" s="58"/>
      <c r="AV318" s="58"/>
      <c r="AW318" s="7">
        <v>11.572999999999992</v>
      </c>
      <c r="BA318" s="7">
        <v>755.8</v>
      </c>
    </row>
    <row r="319" spans="46:53" ht="12.75">
      <c r="AT319" s="14"/>
      <c r="AU319" s="58"/>
      <c r="AV319" s="58"/>
      <c r="AW319" s="7">
        <v>11.563999999999991</v>
      </c>
      <c r="BA319" s="7">
        <v>753.1999999999995</v>
      </c>
    </row>
    <row r="320" spans="46:53" ht="12.75">
      <c r="AT320" s="14"/>
      <c r="AU320" s="58"/>
      <c r="AV320" s="58"/>
      <c r="AW320" s="7">
        <v>11.555</v>
      </c>
      <c r="BA320" s="7">
        <v>750.5999999999995</v>
      </c>
    </row>
    <row r="321" spans="46:53" ht="12.75">
      <c r="AT321" s="14"/>
      <c r="AU321" s="58"/>
      <c r="AV321" s="58"/>
      <c r="AW321" s="7">
        <v>11.54599999999999</v>
      </c>
      <c r="BA321" s="7">
        <v>747.9999999999994</v>
      </c>
    </row>
    <row r="322" spans="46:53" ht="12.75">
      <c r="AT322" s="14"/>
      <c r="AU322" s="58"/>
      <c r="AV322" s="58"/>
      <c r="AW322" s="7">
        <v>11.53699999999999</v>
      </c>
      <c r="BA322" s="7">
        <v>745.3999999999994</v>
      </c>
    </row>
    <row r="323" spans="46:53" ht="12.75">
      <c r="AT323" s="14"/>
      <c r="AU323" s="58"/>
      <c r="AV323" s="58"/>
      <c r="AW323" s="7">
        <v>11.52799999999999</v>
      </c>
      <c r="BA323" s="7">
        <v>742.7999999999994</v>
      </c>
    </row>
    <row r="324" spans="46:53" ht="12.75">
      <c r="AT324" s="14"/>
      <c r="AU324" s="58"/>
      <c r="AV324" s="58"/>
      <c r="AW324" s="7">
        <v>11.51899999999999</v>
      </c>
      <c r="BA324" s="7">
        <v>740.1999999999994</v>
      </c>
    </row>
    <row r="325" spans="46:53" ht="12.75">
      <c r="AT325" s="14"/>
      <c r="AU325" s="58"/>
      <c r="AV325" s="58"/>
      <c r="AW325" s="7">
        <v>11.5</v>
      </c>
      <c r="BA325" s="7">
        <v>737.5999999999993</v>
      </c>
    </row>
    <row r="326" spans="46:53" ht="12.75">
      <c r="AT326" s="14"/>
      <c r="AU326" s="58"/>
      <c r="AV326" s="58"/>
      <c r="AW326" s="7">
        <v>11.497</v>
      </c>
      <c r="BA326" s="7">
        <v>735</v>
      </c>
    </row>
    <row r="327" spans="46:53" ht="12.75">
      <c r="AT327" s="14"/>
      <c r="AU327" s="58"/>
      <c r="AV327" s="58"/>
      <c r="AW327" s="7">
        <v>11.494</v>
      </c>
      <c r="BA327" s="7">
        <v>733.67</v>
      </c>
    </row>
    <row r="328" spans="46:53" ht="12.75">
      <c r="AT328" s="14"/>
      <c r="AU328" s="58"/>
      <c r="AV328" s="58"/>
      <c r="AW328" s="7">
        <v>11.491</v>
      </c>
      <c r="BA328" s="7">
        <v>732.34</v>
      </c>
    </row>
    <row r="329" spans="46:53" ht="12.75">
      <c r="AT329" s="14"/>
      <c r="AU329" s="58"/>
      <c r="AV329" s="58"/>
      <c r="AW329" s="7">
        <v>11.488</v>
      </c>
      <c r="BA329" s="7">
        <v>731.01</v>
      </c>
    </row>
    <row r="330" spans="46:53" ht="12.75">
      <c r="AT330" s="14"/>
      <c r="AU330" s="58"/>
      <c r="AV330" s="58"/>
      <c r="AW330" s="7">
        <v>11.485</v>
      </c>
      <c r="BA330" s="7">
        <v>729.68</v>
      </c>
    </row>
    <row r="331" spans="46:53" ht="12.75">
      <c r="AT331" s="14"/>
      <c r="AU331" s="58"/>
      <c r="AV331" s="58"/>
      <c r="AW331" s="7">
        <v>11.482</v>
      </c>
      <c r="BA331" s="7">
        <v>728.35</v>
      </c>
    </row>
    <row r="332" spans="46:53" ht="12.75">
      <c r="AT332" s="14"/>
      <c r="AU332" s="58"/>
      <c r="AV332" s="58"/>
      <c r="AW332" s="7">
        <v>11.479</v>
      </c>
      <c r="BA332" s="7">
        <v>727.02</v>
      </c>
    </row>
    <row r="333" spans="46:53" ht="12.75">
      <c r="AT333" s="14"/>
      <c r="AU333" s="58"/>
      <c r="AV333" s="58"/>
      <c r="AW333" s="7">
        <v>11.475999999999999</v>
      </c>
      <c r="BA333" s="7">
        <v>725.69</v>
      </c>
    </row>
    <row r="334" spans="46:53" ht="12.75">
      <c r="AT334" s="14"/>
      <c r="AU334" s="58"/>
      <c r="AV334" s="58"/>
      <c r="AW334" s="7">
        <v>11.472999999999999</v>
      </c>
      <c r="BA334" s="7">
        <v>724.36</v>
      </c>
    </row>
    <row r="335" spans="46:53" ht="12.75">
      <c r="AT335" s="14"/>
      <c r="AU335" s="58"/>
      <c r="AV335" s="58"/>
      <c r="AW335" s="7">
        <v>11.47</v>
      </c>
      <c r="BA335" s="7">
        <v>723.03</v>
      </c>
    </row>
    <row r="336" spans="46:53" ht="12.75">
      <c r="AT336" s="14"/>
      <c r="AU336" s="58"/>
      <c r="AV336" s="58"/>
      <c r="AW336" s="7">
        <v>11.466999999999999</v>
      </c>
      <c r="BA336" s="7">
        <v>721.7</v>
      </c>
    </row>
    <row r="337" spans="46:53" ht="12.75">
      <c r="AT337" s="14"/>
      <c r="AU337" s="58"/>
      <c r="AV337" s="58"/>
      <c r="AW337" s="7">
        <v>11.463999999999999</v>
      </c>
      <c r="BA337" s="7">
        <v>720.37</v>
      </c>
    </row>
    <row r="338" spans="46:53" ht="12.75">
      <c r="AT338" s="14"/>
      <c r="AU338" s="58"/>
      <c r="AV338" s="58"/>
      <c r="AW338" s="7">
        <v>11.460999999999999</v>
      </c>
      <c r="BA338" s="7">
        <v>719.04</v>
      </c>
    </row>
    <row r="339" spans="46:53" ht="12.75">
      <c r="AT339" s="14"/>
      <c r="AU339" s="58"/>
      <c r="AV339" s="58"/>
      <c r="AW339" s="7">
        <v>11.457999999999998</v>
      </c>
      <c r="BA339" s="7">
        <v>717.7099999999995</v>
      </c>
    </row>
    <row r="340" spans="46:53" ht="12.75">
      <c r="AT340" s="14"/>
      <c r="AU340" s="58"/>
      <c r="AV340" s="58"/>
      <c r="AW340" s="7">
        <v>11.455</v>
      </c>
      <c r="BA340" s="7">
        <v>716.3799999999994</v>
      </c>
    </row>
    <row r="341" spans="46:53" ht="12.75">
      <c r="AT341" s="14"/>
      <c r="AU341" s="58"/>
      <c r="AV341" s="58"/>
      <c r="AW341" s="7">
        <v>11.451999999999998</v>
      </c>
      <c r="BA341" s="7">
        <v>715.0499999999994</v>
      </c>
    </row>
    <row r="342" spans="46:53" ht="12.75">
      <c r="AT342" s="14"/>
      <c r="AU342" s="58"/>
      <c r="AV342" s="58"/>
      <c r="AW342" s="7">
        <v>11.448999999999998</v>
      </c>
      <c r="BA342" s="7">
        <v>713.7199999999993</v>
      </c>
    </row>
    <row r="343" spans="46:53" ht="12.75">
      <c r="AT343" s="14"/>
      <c r="AU343" s="58"/>
      <c r="AV343" s="58"/>
      <c r="AW343" s="7">
        <v>11.445999999999998</v>
      </c>
      <c r="BA343" s="7">
        <v>712.3899999999993</v>
      </c>
    </row>
    <row r="344" spans="46:53" ht="12.75">
      <c r="AT344" s="14"/>
      <c r="AU344" s="58"/>
      <c r="AV344" s="58"/>
      <c r="AW344" s="7">
        <v>11.442999999999998</v>
      </c>
      <c r="BA344" s="7">
        <v>711.0599999999993</v>
      </c>
    </row>
    <row r="345" spans="46:53" ht="12.75">
      <c r="AT345" s="14"/>
      <c r="AU345" s="58"/>
      <c r="AV345" s="58"/>
      <c r="AW345" s="7">
        <v>11.44</v>
      </c>
      <c r="BA345" s="7">
        <v>709.7299999999992</v>
      </c>
    </row>
    <row r="346" spans="46:53" ht="12.75">
      <c r="AT346" s="14"/>
      <c r="AU346" s="58"/>
      <c r="AV346" s="58"/>
      <c r="AW346" s="7">
        <v>11.436999999999998</v>
      </c>
      <c r="BA346" s="7">
        <v>708.3999999999992</v>
      </c>
    </row>
    <row r="347" spans="46:53" ht="12.75">
      <c r="AT347" s="14"/>
      <c r="AU347" s="58"/>
      <c r="AV347" s="58"/>
      <c r="AW347" s="7">
        <v>11.433999999999997</v>
      </c>
      <c r="BA347" s="7">
        <v>707.0699999999991</v>
      </c>
    </row>
    <row r="348" spans="46:53" ht="12.75">
      <c r="AT348" s="14"/>
      <c r="AU348" s="58"/>
      <c r="AV348" s="58"/>
      <c r="AW348" s="7">
        <v>11.430999999999997</v>
      </c>
      <c r="BA348" s="7">
        <v>705.7399999999991</v>
      </c>
    </row>
    <row r="349" spans="46:53" ht="12.75">
      <c r="AT349" s="14"/>
      <c r="AU349" s="58"/>
      <c r="AV349" s="58"/>
      <c r="AW349" s="7">
        <v>11.427999999999997</v>
      </c>
      <c r="BA349" s="7">
        <v>704.4099999999991</v>
      </c>
    </row>
    <row r="350" spans="46:53" ht="12.75">
      <c r="AT350" s="14"/>
      <c r="AU350" s="58"/>
      <c r="AV350" s="58"/>
      <c r="AW350" s="7">
        <v>11.425</v>
      </c>
      <c r="BA350" s="7">
        <v>703.079999999999</v>
      </c>
    </row>
    <row r="351" spans="46:53" ht="12.75">
      <c r="AT351" s="14"/>
      <c r="AU351" s="58"/>
      <c r="AV351" s="58"/>
      <c r="AW351" s="7">
        <v>11.421999999999997</v>
      </c>
      <c r="BA351" s="7">
        <v>701.749999999999</v>
      </c>
    </row>
    <row r="352" spans="46:53" ht="12.75">
      <c r="AT352" s="14"/>
      <c r="AU352" s="58"/>
      <c r="AV352" s="58"/>
      <c r="AW352" s="7">
        <v>11.418999999999997</v>
      </c>
      <c r="BA352" s="7">
        <v>700.4199999999989</v>
      </c>
    </row>
    <row r="353" spans="46:53" ht="12.75">
      <c r="AT353" s="14"/>
      <c r="AU353" s="58"/>
      <c r="AV353" s="58"/>
      <c r="AW353" s="7">
        <v>11.415999999999997</v>
      </c>
      <c r="BA353" s="7">
        <v>699.0899999999989</v>
      </c>
    </row>
    <row r="354" spans="46:53" ht="12.75">
      <c r="AT354" s="14"/>
      <c r="AU354" s="58"/>
      <c r="AV354" s="58"/>
      <c r="AW354" s="7">
        <v>11.412999999999997</v>
      </c>
      <c r="BA354" s="7">
        <v>697.7599999999989</v>
      </c>
    </row>
    <row r="355" spans="46:53" ht="12.75">
      <c r="AT355" s="14"/>
      <c r="AU355" s="58"/>
      <c r="AV355" s="58"/>
      <c r="AW355" s="7">
        <v>11.4</v>
      </c>
      <c r="BA355" s="7">
        <v>696.4299999999988</v>
      </c>
    </row>
    <row r="356" spans="46:53" ht="12.75">
      <c r="AT356" s="14"/>
      <c r="AU356" s="58"/>
      <c r="AV356" s="58"/>
      <c r="AW356" s="7">
        <v>11.4</v>
      </c>
      <c r="BA356" s="7">
        <v>695</v>
      </c>
    </row>
    <row r="357" spans="46:53" ht="12.75">
      <c r="AT357" s="14"/>
      <c r="AU357" s="58"/>
      <c r="AV357" s="58"/>
      <c r="AW357" s="7">
        <v>11.4</v>
      </c>
      <c r="BA357" s="7">
        <v>695.59</v>
      </c>
    </row>
    <row r="358" spans="46:53" ht="12.75">
      <c r="AT358" s="14"/>
      <c r="AU358" s="58"/>
      <c r="AV358" s="58"/>
      <c r="AW358" s="7">
        <v>11.4</v>
      </c>
      <c r="BA358" s="7">
        <v>696.18</v>
      </c>
    </row>
    <row r="359" spans="46:53" ht="12.75">
      <c r="AT359" s="14"/>
      <c r="AU359" s="58"/>
      <c r="AV359" s="58"/>
      <c r="AW359" s="7">
        <v>11.4</v>
      </c>
      <c r="BA359" s="7">
        <v>696.77</v>
      </c>
    </row>
    <row r="360" spans="46:53" ht="12.75">
      <c r="AT360" s="14"/>
      <c r="AU360" s="58"/>
      <c r="AV360" s="58"/>
      <c r="AW360" s="7">
        <v>11.4</v>
      </c>
      <c r="BA360" s="7">
        <v>697.36</v>
      </c>
    </row>
    <row r="361" spans="46:53" ht="12.75">
      <c r="AT361" s="14"/>
      <c r="AU361" s="58"/>
      <c r="AV361" s="58"/>
      <c r="AW361" s="7">
        <v>11.4</v>
      </c>
      <c r="BA361" s="7">
        <v>697.95</v>
      </c>
    </row>
    <row r="362" spans="46:53" ht="12.75">
      <c r="AT362" s="14"/>
      <c r="AU362" s="58"/>
      <c r="AV362" s="58"/>
      <c r="AW362" s="7">
        <v>11.4</v>
      </c>
      <c r="BA362" s="7">
        <v>698.54</v>
      </c>
    </row>
    <row r="363" spans="46:53" ht="12.75">
      <c r="AT363" s="14"/>
      <c r="AU363" s="58"/>
      <c r="AV363" s="58"/>
      <c r="AW363" s="7">
        <v>11.4</v>
      </c>
      <c r="BA363" s="7">
        <v>699.13</v>
      </c>
    </row>
    <row r="364" spans="46:53" ht="12.75">
      <c r="AT364" s="14"/>
      <c r="AU364" s="58"/>
      <c r="AV364" s="58"/>
      <c r="AW364" s="7">
        <v>11.4</v>
      </c>
      <c r="BA364" s="7">
        <v>699.72</v>
      </c>
    </row>
    <row r="365" spans="46:53" ht="12.75">
      <c r="AT365" s="14"/>
      <c r="AU365" s="58"/>
      <c r="AV365" s="58"/>
      <c r="AW365" s="7">
        <v>11.4</v>
      </c>
      <c r="BA365" s="7">
        <v>700.31</v>
      </c>
    </row>
    <row r="366" spans="46:53" ht="12.75">
      <c r="AT366" s="14"/>
      <c r="AU366" s="58"/>
      <c r="AV366" s="58"/>
      <c r="AW366" s="7">
        <v>11.4</v>
      </c>
      <c r="BA366" s="7">
        <v>700.9</v>
      </c>
    </row>
    <row r="367" spans="46:53" ht="12.75">
      <c r="AT367" s="14"/>
      <c r="AU367" s="58"/>
      <c r="AV367" s="58"/>
      <c r="AW367" s="7">
        <v>11.4</v>
      </c>
      <c r="BA367" s="7">
        <v>701.49</v>
      </c>
    </row>
    <row r="368" spans="46:53" ht="12.75">
      <c r="AT368" s="14"/>
      <c r="AU368" s="58"/>
      <c r="AV368" s="58"/>
      <c r="AW368" s="7">
        <v>11.4</v>
      </c>
      <c r="BA368" s="7">
        <v>702.08</v>
      </c>
    </row>
    <row r="369" spans="46:53" ht="12.75">
      <c r="AT369" s="14"/>
      <c r="AU369" s="58"/>
      <c r="AV369" s="58"/>
      <c r="AW369" s="7">
        <v>11.4</v>
      </c>
      <c r="BA369" s="7">
        <v>702.67</v>
      </c>
    </row>
    <row r="370" spans="46:53" ht="12.75">
      <c r="AT370" s="14"/>
      <c r="AU370" s="58"/>
      <c r="AV370" s="58"/>
      <c r="AW370" s="7">
        <v>11.4</v>
      </c>
      <c r="BA370" s="7">
        <v>703.26</v>
      </c>
    </row>
    <row r="371" spans="46:53" ht="12.75">
      <c r="AT371" s="14"/>
      <c r="AU371" s="58"/>
      <c r="AV371" s="58"/>
      <c r="AW371" s="7">
        <v>11.4</v>
      </c>
      <c r="BA371" s="7">
        <v>703.85</v>
      </c>
    </row>
    <row r="372" spans="46:53" ht="12.75">
      <c r="AT372" s="14"/>
      <c r="AU372" s="58"/>
      <c r="AV372" s="58"/>
      <c r="AW372" s="7">
        <v>11.4</v>
      </c>
      <c r="BA372" s="7">
        <v>704.4400000000005</v>
      </c>
    </row>
    <row r="373" spans="46:53" ht="12.75">
      <c r="AT373" s="14"/>
      <c r="AU373" s="58"/>
      <c r="AV373" s="58"/>
      <c r="AW373" s="7">
        <v>11.4</v>
      </c>
      <c r="BA373" s="7">
        <v>705.0300000000005</v>
      </c>
    </row>
    <row r="374" spans="46:53" ht="12.75">
      <c r="AT374" s="14"/>
      <c r="AU374" s="58"/>
      <c r="AV374" s="58"/>
      <c r="AW374" s="7">
        <v>11.4</v>
      </c>
      <c r="BA374" s="7">
        <v>705.6200000000006</v>
      </c>
    </row>
    <row r="375" spans="46:53" ht="12.75">
      <c r="AT375" s="14"/>
      <c r="AU375" s="58"/>
      <c r="AV375" s="58"/>
      <c r="AW375" s="7">
        <v>11.4</v>
      </c>
      <c r="BA375" s="7">
        <v>706.2100000000006</v>
      </c>
    </row>
    <row r="376" spans="46:53" ht="12.75">
      <c r="AT376" s="14"/>
      <c r="AU376" s="29"/>
      <c r="AV376" s="29"/>
      <c r="AW376" s="97"/>
      <c r="BA376" s="7">
        <v>706.8000000000006</v>
      </c>
    </row>
    <row r="377" spans="46:53" ht="12.75">
      <c r="AT377" s="14"/>
      <c r="AU377" s="29"/>
      <c r="AV377" s="29"/>
      <c r="AW377" s="97"/>
      <c r="BA377" s="44"/>
    </row>
    <row r="378" spans="46:53" ht="12.75">
      <c r="AT378" s="14"/>
      <c r="AU378" s="29"/>
      <c r="AV378" s="29"/>
      <c r="AW378" s="97"/>
      <c r="BA378" s="98"/>
    </row>
    <row r="379" spans="46:53" ht="12.75">
      <c r="AT379" s="14"/>
      <c r="AU379" s="29"/>
      <c r="AV379" s="29"/>
      <c r="AW379" s="97"/>
      <c r="BA379" s="98"/>
    </row>
    <row r="380" spans="46:53" ht="12.75">
      <c r="AT380" s="14"/>
      <c r="AU380" s="29"/>
      <c r="AV380" s="29"/>
      <c r="AW380" s="97"/>
      <c r="BA380" s="98"/>
    </row>
    <row r="381" spans="46:53" ht="12.75">
      <c r="AT381" s="14"/>
      <c r="AU381" s="29"/>
      <c r="AV381" s="29"/>
      <c r="AW381" s="97"/>
      <c r="BA381" s="98"/>
    </row>
    <row r="382" spans="46:53" ht="12.75">
      <c r="AT382" s="14"/>
      <c r="AU382" s="29"/>
      <c r="AV382" s="29"/>
      <c r="AW382" s="97"/>
      <c r="BA382" s="98"/>
    </row>
    <row r="383" spans="46:53" ht="12.75">
      <c r="AT383" s="14"/>
      <c r="AU383" s="29"/>
      <c r="AV383" s="29"/>
      <c r="AW383" s="97"/>
      <c r="BA383" s="98"/>
    </row>
    <row r="384" spans="46:53" ht="12.75">
      <c r="AT384" s="14"/>
      <c r="AU384" s="29"/>
      <c r="AV384" s="29"/>
      <c r="AW384" s="97"/>
      <c r="BA384" s="98"/>
    </row>
    <row r="385" spans="46:53" ht="12.75">
      <c r="AT385" s="14"/>
      <c r="AU385" s="29"/>
      <c r="AV385" s="29"/>
      <c r="AW385" s="97"/>
      <c r="BA385" s="98"/>
    </row>
    <row r="386" spans="46:53" ht="12.75">
      <c r="AT386" s="14"/>
      <c r="AU386" s="29"/>
      <c r="AV386" s="29"/>
      <c r="AW386" s="97"/>
      <c r="BA386" s="98"/>
    </row>
    <row r="387" spans="46:53" ht="12.75">
      <c r="AT387" s="14"/>
      <c r="AU387" s="29"/>
      <c r="AV387" s="29"/>
      <c r="AW387" s="97"/>
      <c r="BA387" s="98"/>
    </row>
    <row r="388" spans="46:53" ht="12.75">
      <c r="AT388" s="14"/>
      <c r="AU388" s="29"/>
      <c r="AV388" s="29"/>
      <c r="AW388" s="97"/>
      <c r="BA388" s="98"/>
    </row>
    <row r="389" spans="46:53" ht="12.75">
      <c r="AT389" s="14"/>
      <c r="AU389" s="29"/>
      <c r="AV389" s="29"/>
      <c r="AW389" s="97"/>
      <c r="BA389" s="98"/>
    </row>
    <row r="390" spans="46:53" ht="12.75">
      <c r="AT390" s="14"/>
      <c r="AU390" s="29"/>
      <c r="AV390" s="29"/>
      <c r="AW390" s="97"/>
      <c r="BA390" s="98"/>
    </row>
    <row r="391" spans="46:53" ht="12.75">
      <c r="AT391" s="14"/>
      <c r="AU391" s="29"/>
      <c r="AV391" s="29"/>
      <c r="AW391" s="97"/>
      <c r="BA391" s="98"/>
    </row>
    <row r="392" spans="46:49" ht="12.75">
      <c r="AT392" s="14"/>
      <c r="AU392" s="29"/>
      <c r="AV392" s="29"/>
      <c r="AW392" s="97"/>
    </row>
    <row r="393" spans="46:49" ht="12.75">
      <c r="AT393" s="14"/>
      <c r="AU393" s="29"/>
      <c r="AV393" s="29"/>
      <c r="AW393" s="97"/>
    </row>
    <row r="394" spans="46:49" ht="12.75">
      <c r="AT394" s="14"/>
      <c r="AU394" s="29"/>
      <c r="AV394" s="29"/>
      <c r="AW394" s="97"/>
    </row>
    <row r="395" spans="46:49" ht="12.75">
      <c r="AT395" s="14"/>
      <c r="AU395" s="29"/>
      <c r="AV395" s="29"/>
      <c r="AW395" s="97"/>
    </row>
    <row r="396" spans="46:49" ht="12.75">
      <c r="AT396" s="14"/>
      <c r="AU396" s="29"/>
      <c r="AV396" s="29"/>
      <c r="AW396" s="97"/>
    </row>
    <row r="397" spans="46:49" ht="12.75">
      <c r="AT397" s="14"/>
      <c r="AU397" s="29"/>
      <c r="AV397" s="29"/>
      <c r="AW397" s="97"/>
    </row>
    <row r="398" spans="46:49" ht="12.75">
      <c r="AT398" s="14"/>
      <c r="AU398" s="29"/>
      <c r="AV398" s="29"/>
      <c r="AW398" s="97"/>
    </row>
    <row r="399" ht="12.75">
      <c r="AW399" s="44"/>
    </row>
    <row r="400" ht="12.75">
      <c r="AW400" s="44"/>
    </row>
    <row r="401" ht="12.75">
      <c r="AW401" s="44"/>
    </row>
  </sheetData>
  <sheetProtection/>
  <mergeCells count="35">
    <mergeCell ref="A1:N1"/>
    <mergeCell ref="P1:AB1"/>
    <mergeCell ref="A2:N2"/>
    <mergeCell ref="A3:N3"/>
    <mergeCell ref="A4:N4"/>
    <mergeCell ref="A5:C5"/>
    <mergeCell ref="K5:M5"/>
    <mergeCell ref="A6:C6"/>
    <mergeCell ref="K6:M6"/>
    <mergeCell ref="Q6:T6"/>
    <mergeCell ref="U6:W6"/>
    <mergeCell ref="Y6:Z6"/>
    <mergeCell ref="AA6:AA7"/>
    <mergeCell ref="Q7:R7"/>
    <mergeCell ref="S7:T7"/>
    <mergeCell ref="V7:W8"/>
    <mergeCell ref="X7:X8"/>
    <mergeCell ref="A46:N46"/>
    <mergeCell ref="Y7:Z7"/>
    <mergeCell ref="B8:G8"/>
    <mergeCell ref="H8:H9"/>
    <mergeCell ref="I8:N8"/>
    <mergeCell ref="Q8:R8"/>
    <mergeCell ref="S8:T8"/>
    <mergeCell ref="Y8:Z8"/>
    <mergeCell ref="P47:AB47"/>
    <mergeCell ref="A48:N48"/>
    <mergeCell ref="P49:AB49"/>
    <mergeCell ref="A50:N50"/>
    <mergeCell ref="P51:U51"/>
    <mergeCell ref="P42:AB42"/>
    <mergeCell ref="A43:N43"/>
    <mergeCell ref="P43:AB43"/>
    <mergeCell ref="A44:N44"/>
    <mergeCell ref="P45:AB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I38"/>
  <sheetViews>
    <sheetView tabSelected="1" zoomScale="140" zoomScaleNormal="140" zoomScalePageLayoutView="0" workbookViewId="0" topLeftCell="A4">
      <selection activeCell="O16" sqref="O16"/>
    </sheetView>
  </sheetViews>
  <sheetFormatPr defaultColWidth="9.140625" defaultRowHeight="12.75"/>
  <sheetData>
    <row r="4" ht="12.75">
      <c r="H4" t="s">
        <v>11</v>
      </c>
    </row>
    <row r="5" spans="7:8" ht="12.75">
      <c r="G5" t="s">
        <v>21</v>
      </c>
      <c r="H5" t="s">
        <v>22</v>
      </c>
    </row>
    <row r="6" spans="8:9" ht="12.75">
      <c r="H6" t="s">
        <v>32</v>
      </c>
      <c r="I6">
        <v>1400</v>
      </c>
    </row>
    <row r="7" spans="4:9" ht="12.75">
      <c r="D7" s="126" t="s">
        <v>97</v>
      </c>
      <c r="H7" t="s">
        <v>36</v>
      </c>
      <c r="I7" t="s">
        <v>36</v>
      </c>
    </row>
    <row r="8" spans="3:9" ht="12.75">
      <c r="C8" s="1">
        <v>1</v>
      </c>
      <c r="D8" s="124">
        <v>17.53273196949961</v>
      </c>
      <c r="E8" s="125">
        <v>15.099602414360685</v>
      </c>
      <c r="G8">
        <v>1</v>
      </c>
      <c r="H8" s="125">
        <v>17.532732321315017</v>
      </c>
      <c r="I8" s="125">
        <v>18.533298780959463</v>
      </c>
    </row>
    <row r="9" spans="3:9" ht="12.75">
      <c r="C9" s="1">
        <v>2</v>
      </c>
      <c r="D9" s="125">
        <v>17.309931022448193</v>
      </c>
      <c r="E9" s="124">
        <v>14.653834770721192</v>
      </c>
      <c r="G9">
        <v>2</v>
      </c>
      <c r="H9" s="125">
        <v>17.309931374144256</v>
      </c>
      <c r="I9" s="125">
        <v>18.307819618227132</v>
      </c>
    </row>
    <row r="10" spans="3:9" ht="12.75">
      <c r="C10" s="1">
        <v>3</v>
      </c>
      <c r="D10" s="124">
        <v>16.98210117211762</v>
      </c>
      <c r="E10" s="124">
        <v>14.65654481110203</v>
      </c>
      <c r="G10">
        <v>3</v>
      </c>
      <c r="H10" s="125">
        <v>16.982101464998976</v>
      </c>
      <c r="I10" s="125">
        <v>18.86559180743604</v>
      </c>
    </row>
    <row r="11" spans="3:9" ht="12.75">
      <c r="C11" s="1">
        <v>4</v>
      </c>
      <c r="D11" s="124">
        <v>16.766377210507212</v>
      </c>
      <c r="E11" s="124">
        <v>14.772342952838354</v>
      </c>
      <c r="G11">
        <v>4</v>
      </c>
      <c r="H11" s="125">
        <v>16.76637750328932</v>
      </c>
      <c r="I11" s="125">
        <v>19.315225085266196</v>
      </c>
    </row>
    <row r="12" spans="3:9" ht="12.75">
      <c r="C12" s="1">
        <v>5</v>
      </c>
      <c r="D12" s="124">
        <v>15.789384060045387</v>
      </c>
      <c r="E12" s="124">
        <v>14.890524543901115</v>
      </c>
      <c r="G12">
        <v>5</v>
      </c>
      <c r="H12" s="125">
        <v>15.789384645213014</v>
      </c>
      <c r="I12" s="125">
        <v>19.87830819227068</v>
      </c>
    </row>
    <row r="13" spans="3:9" ht="12.75">
      <c r="C13" s="1">
        <v>6</v>
      </c>
      <c r="D13" s="124">
        <v>17.536419232283293</v>
      </c>
      <c r="E13" s="125">
        <v>15.112203840640245</v>
      </c>
      <c r="G13">
        <v>6</v>
      </c>
      <c r="H13" s="125">
        <v>17.53641970152973</v>
      </c>
      <c r="I13" s="125">
        <v>19.102431064553286</v>
      </c>
    </row>
    <row r="14" spans="3:9" ht="12.75">
      <c r="C14" s="1">
        <v>7</v>
      </c>
      <c r="D14" s="125">
        <v>17.868712434727286</v>
      </c>
      <c r="E14" s="124">
        <v>14.883144964654992</v>
      </c>
      <c r="G14">
        <v>7</v>
      </c>
      <c r="H14" s="125">
        <v>17.868712728006308</v>
      </c>
      <c r="I14" s="125">
        <v>18.761215319561614</v>
      </c>
    </row>
    <row r="15" spans="3:9" ht="12.75">
      <c r="C15" s="1">
        <v>8</v>
      </c>
      <c r="D15" s="124">
        <v>17.42200515416198</v>
      </c>
      <c r="E15" s="125">
        <v>15.44472278574894</v>
      </c>
      <c r="G15">
        <v>8</v>
      </c>
      <c r="H15" s="125">
        <v>17.422005564613286</v>
      </c>
      <c r="I15" s="125">
        <v>19.213270654227202</v>
      </c>
    </row>
    <row r="16" spans="3:9" ht="12.75">
      <c r="C16" s="1">
        <v>9</v>
      </c>
      <c r="D16" s="125">
        <v>17.874799283704228</v>
      </c>
      <c r="E16" s="125">
        <v>15.355957532269198</v>
      </c>
      <c r="G16">
        <v>9</v>
      </c>
      <c r="H16" s="125">
        <v>17.87479969443428</v>
      </c>
      <c r="I16" s="125">
        <v>19.681642287129836</v>
      </c>
    </row>
    <row r="17" spans="3:9" ht="12.75">
      <c r="C17" s="1">
        <v>10</v>
      </c>
      <c r="D17" s="124">
        <v>17.985601295520866</v>
      </c>
      <c r="E17" s="124">
        <v>15.910532523431671</v>
      </c>
      <c r="G17">
        <v>10</v>
      </c>
      <c r="H17" s="125">
        <v>17.985601647575198</v>
      </c>
      <c r="I17" s="125">
        <v>19.681642287129836</v>
      </c>
    </row>
    <row r="18" spans="3:9" ht="12.75">
      <c r="C18" s="1">
        <v>11</v>
      </c>
      <c r="D18" s="125">
        <v>17.97947683554195</v>
      </c>
      <c r="E18" s="124">
        <v>15.326353011921546</v>
      </c>
      <c r="G18">
        <v>11</v>
      </c>
      <c r="H18" s="125">
        <v>17.979477070165167</v>
      </c>
      <c r="I18" s="125">
        <v>18.761215319561614</v>
      </c>
    </row>
    <row r="19" spans="3:9" ht="12.75">
      <c r="C19" s="1">
        <v>12</v>
      </c>
      <c r="D19" s="124">
        <v>16.442442394306042</v>
      </c>
      <c r="E19" s="124">
        <v>14.875288401396453</v>
      </c>
      <c r="G19">
        <v>12</v>
      </c>
      <c r="H19" s="125">
        <v>16.442442745525554</v>
      </c>
      <c r="I19" s="125">
        <v>18.75072664503405</v>
      </c>
    </row>
    <row r="20" spans="3:9" ht="12.75">
      <c r="C20" s="1">
        <v>13</v>
      </c>
      <c r="D20" s="124">
        <v>15.299485806196433</v>
      </c>
      <c r="E20" s="124">
        <v>15.666402082488071</v>
      </c>
      <c r="G20">
        <v>13</v>
      </c>
      <c r="H20" s="125">
        <v>15.299486215259673</v>
      </c>
      <c r="I20" s="125">
        <v>20.32166655096633</v>
      </c>
    </row>
    <row r="21" spans="3:9" ht="12.75">
      <c r="C21" s="1">
        <v>14</v>
      </c>
      <c r="D21" s="124">
        <v>15.832649897080978</v>
      </c>
      <c r="E21" s="124">
        <v>15.54266001761934</v>
      </c>
      <c r="G21">
        <v>14</v>
      </c>
      <c r="H21" s="125">
        <v>15.832650130910478</v>
      </c>
      <c r="I21" s="125">
        <v>19.5301778603892</v>
      </c>
    </row>
    <row r="22" spans="3:9" ht="12.75">
      <c r="C22" s="1">
        <v>15</v>
      </c>
      <c r="D22" s="124">
        <v>17.09810739498705</v>
      </c>
      <c r="E22" s="124">
        <v>17.130597503989115</v>
      </c>
      <c r="G22">
        <v>15</v>
      </c>
      <c r="H22" s="125">
        <v>17.09810751209989</v>
      </c>
      <c r="I22" s="125">
        <v>20.34713192411148</v>
      </c>
    </row>
    <row r="23" spans="3:9" ht="12.75">
      <c r="C23" s="1">
        <v>16</v>
      </c>
      <c r="D23" s="125">
        <v>17.309931022448193</v>
      </c>
      <c r="E23" s="124">
        <v>15.10474898828827</v>
      </c>
      <c r="G23">
        <v>16</v>
      </c>
      <c r="H23" s="125">
        <v>17.309931374144256</v>
      </c>
      <c r="I23" s="125">
        <v>18.982819225843446</v>
      </c>
    </row>
    <row r="24" spans="3:9" ht="12.75">
      <c r="C24" s="1">
        <v>17</v>
      </c>
      <c r="D24" s="125">
        <v>16.87148696032101</v>
      </c>
      <c r="E24" s="125">
        <v>15.555562434118507</v>
      </c>
      <c r="G24">
        <v>17</v>
      </c>
      <c r="H24" s="125">
        <v>16.871487311778637</v>
      </c>
      <c r="I24" s="125">
        <v>19.54578942324894</v>
      </c>
    </row>
    <row r="25" spans="3:9" ht="12.75">
      <c r="C25" s="1">
        <v>18</v>
      </c>
      <c r="D25" s="125">
        <v>17.08952327293368</v>
      </c>
      <c r="E25" s="125">
        <v>15.666402082488071</v>
      </c>
      <c r="G25">
        <v>18</v>
      </c>
      <c r="H25" s="125">
        <v>17.089523624510484</v>
      </c>
      <c r="I25" s="125">
        <v>19.43494983357503</v>
      </c>
    </row>
    <row r="26" spans="3:9" ht="12.75">
      <c r="C26" s="1">
        <v>19</v>
      </c>
      <c r="D26" s="125">
        <v>17.75794803391262</v>
      </c>
      <c r="E26" s="124">
        <v>15.454621151144725</v>
      </c>
      <c r="G26">
        <v>19</v>
      </c>
      <c r="H26" s="125">
        <v>17.75794838584745</v>
      </c>
      <c r="I26" s="125">
        <v>19.446204152979586</v>
      </c>
    </row>
    <row r="27" spans="3:9" ht="12.75">
      <c r="C27" s="1">
        <v>20</v>
      </c>
      <c r="D27" s="124">
        <v>17.088552511729063</v>
      </c>
      <c r="E27" s="124">
        <v>14.653834770721192</v>
      </c>
      <c r="G27">
        <v>20</v>
      </c>
      <c r="H27" s="125">
        <v>17.08855298065715</v>
      </c>
      <c r="I27" s="125">
        <v>18.307819618227132</v>
      </c>
    </row>
    <row r="28" spans="3:9" ht="12.75">
      <c r="C28" s="1">
        <v>21</v>
      </c>
      <c r="D28" s="124">
        <v>16.774060204062142</v>
      </c>
      <c r="E28" s="124">
        <v>16.096482021692662</v>
      </c>
      <c r="G28">
        <v>21</v>
      </c>
      <c r="H28" s="125">
        <v>16.774060379671898</v>
      </c>
      <c r="I28" s="125">
        <v>19.08712049175376</v>
      </c>
    </row>
    <row r="29" spans="3:9" ht="12.75">
      <c r="C29" s="1">
        <v>22</v>
      </c>
      <c r="D29" s="125">
        <v>16.884599473980842</v>
      </c>
      <c r="E29" s="125">
        <v>15.428922478084612</v>
      </c>
      <c r="G29">
        <v>22</v>
      </c>
      <c r="H29" s="125">
        <v>16.884599591054013</v>
      </c>
      <c r="I29" s="125">
        <v>18.75072664503405</v>
      </c>
    </row>
    <row r="30" spans="3:9" ht="12.75">
      <c r="C30" s="1">
        <v>23</v>
      </c>
      <c r="D30" s="125">
        <v>15.099693746187164</v>
      </c>
      <c r="E30" s="125">
        <v>15.099602414360685</v>
      </c>
      <c r="G30">
        <v>23</v>
      </c>
      <c r="H30" s="125">
        <v>15.099694155112113</v>
      </c>
      <c r="I30" s="125">
        <v>19.751706544706916</v>
      </c>
    </row>
    <row r="31" spans="3:9" ht="12.75">
      <c r="C31" s="1">
        <v>24</v>
      </c>
      <c r="D31" s="125">
        <v>15.611870516296136</v>
      </c>
      <c r="E31" s="125">
        <v>14.542699638459048</v>
      </c>
      <c r="G31">
        <v>24</v>
      </c>
      <c r="H31" s="125">
        <v>15.611870867040384</v>
      </c>
      <c r="I31" s="125">
        <v>18.859580128554025</v>
      </c>
    </row>
    <row r="32" spans="3:9" ht="12.75">
      <c r="C32" s="1">
        <v>25</v>
      </c>
      <c r="D32" s="125">
        <v>15.099693746187164</v>
      </c>
      <c r="E32" s="125">
        <v>14.323230251570505</v>
      </c>
      <c r="G32">
        <v>25</v>
      </c>
      <c r="H32" s="125">
        <v>15.099694155112113</v>
      </c>
      <c r="I32" s="125">
        <v>18.749298558386375</v>
      </c>
    </row>
    <row r="33" spans="3:9" ht="12.75">
      <c r="C33" s="1">
        <v>26</v>
      </c>
      <c r="D33" s="125">
        <v>14.623535718671363</v>
      </c>
      <c r="E33" s="125">
        <v>14.321321127739916</v>
      </c>
      <c r="G33">
        <v>26</v>
      </c>
      <c r="H33" s="125">
        <v>14.623536068823338</v>
      </c>
      <c r="I33" s="125">
        <v>19.4130261122718</v>
      </c>
    </row>
    <row r="34" spans="3:9" ht="12.75">
      <c r="C34" s="1">
        <v>27</v>
      </c>
      <c r="D34" s="125">
        <v>15.232917594825944</v>
      </c>
      <c r="E34" s="125">
        <v>15.097792297552193</v>
      </c>
      <c r="G34">
        <v>27</v>
      </c>
      <c r="H34" s="125">
        <v>15.232917828418374</v>
      </c>
      <c r="I34" s="125">
        <v>18.85995022064477</v>
      </c>
    </row>
    <row r="35" spans="3:9" ht="12.75">
      <c r="C35" s="1">
        <v>28</v>
      </c>
      <c r="D35" s="125">
        <v>15.21000879851982</v>
      </c>
      <c r="E35" s="125">
        <v>14.764561586058822</v>
      </c>
      <c r="G35">
        <v>28</v>
      </c>
      <c r="H35" s="125">
        <v>15.21000914902692</v>
      </c>
      <c r="I35" s="125">
        <v>19.415087185244435</v>
      </c>
    </row>
    <row r="36" spans="3:9" ht="12.75">
      <c r="C36" s="1">
        <v>29</v>
      </c>
      <c r="D36" s="125">
        <v>16.562896919374882</v>
      </c>
      <c r="E36" s="125">
        <v>15.54266001761934</v>
      </c>
      <c r="G36">
        <v>29</v>
      </c>
      <c r="H36" s="125">
        <v>16.56289709492517</v>
      </c>
      <c r="I36" s="125">
        <v>19.19788483391262</v>
      </c>
    </row>
    <row r="37" spans="3:9" ht="12.75">
      <c r="C37" s="1">
        <v>30</v>
      </c>
      <c r="D37" s="125">
        <v>14.623535718671363</v>
      </c>
      <c r="E37" s="125">
        <v>15.651050901824828</v>
      </c>
      <c r="G37">
        <v>30</v>
      </c>
      <c r="H37" s="125">
        <v>14.623536068823338</v>
      </c>
      <c r="I37" s="125">
        <v>19.08125354516155</v>
      </c>
    </row>
    <row r="38" spans="4:9" ht="12.75">
      <c r="D38" s="125">
        <f>AVERAGE(D8:D37)</f>
        <v>16.585349313374984</v>
      </c>
      <c r="E38" s="125">
        <f>AVERAGE(E8:E37)</f>
        <v>15.220806810626877</v>
      </c>
      <c r="G38" t="s">
        <v>42</v>
      </c>
      <c r="H38">
        <v>16.585349645134194</v>
      </c>
      <c r="I38">
        <v>19.197819330545617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Aicrp</cp:lastModifiedBy>
  <cp:lastPrinted>2014-03-05T05:42:41Z</cp:lastPrinted>
  <dcterms:created xsi:type="dcterms:W3CDTF">1996-10-14T23:33:28Z</dcterms:created>
  <dcterms:modified xsi:type="dcterms:W3CDTF">2019-12-06T05:18:51Z</dcterms:modified>
  <cp:category/>
  <cp:version/>
  <cp:contentType/>
  <cp:contentStatus/>
</cp:coreProperties>
</file>